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تقارير القسم\تقرير المنشآت الفندقية\2020\Q1\"/>
    </mc:Choice>
  </mc:AlternateContent>
  <bookViews>
    <workbookView xWindow="0" yWindow="0" windowWidth="20490" windowHeight="7755"/>
  </bookViews>
  <sheets>
    <sheet name="Arabic" sheetId="1" r:id="rId1"/>
    <sheet name="En" sheetId="3" r:id="rId2"/>
  </sheets>
  <definedNames>
    <definedName name="_Toc398020490" localSheetId="1">En!$A$30</definedName>
    <definedName name="_Toc445288749" localSheetId="1">En!$A$4</definedName>
    <definedName name="_Toc445288750" localSheetId="1">En!$A$17</definedName>
    <definedName name="_Toc445288752" localSheetId="1">En!#REF!</definedName>
    <definedName name="_Toc445288753" localSheetId="1">En!$A$69</definedName>
    <definedName name="_Toc445288754" localSheetId="1">En!$A$100</definedName>
    <definedName name="_Toc445288757" localSheetId="1">En!$A$145</definedName>
    <definedName name="_xlnm.Print_Area" localSheetId="0">Arabic!$A$1:$H$155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5" i="3" l="1"/>
  <c r="G117" i="3"/>
  <c r="G118" i="3"/>
  <c r="G119" i="3"/>
  <c r="G120" i="3"/>
  <c r="G121" i="3"/>
  <c r="G122" i="3"/>
  <c r="G123" i="3"/>
  <c r="G124" i="3"/>
  <c r="G116" i="3"/>
  <c r="C125" i="3"/>
  <c r="D125" i="3"/>
  <c r="E125" i="3"/>
  <c r="F125" i="3"/>
  <c r="B125" i="3"/>
  <c r="G72" i="3"/>
  <c r="G73" i="3"/>
  <c r="G74" i="3"/>
  <c r="G75" i="3"/>
  <c r="G76" i="3"/>
  <c r="G77" i="3"/>
  <c r="G78" i="3"/>
  <c r="G79" i="3"/>
  <c r="G71" i="3"/>
  <c r="C80" i="3"/>
  <c r="D80" i="3"/>
  <c r="E80" i="3"/>
  <c r="F80" i="3"/>
  <c r="B80" i="3"/>
  <c r="C65" i="3"/>
  <c r="B65" i="3"/>
  <c r="G80" i="3" l="1"/>
  <c r="G46" i="1"/>
  <c r="G45" i="1"/>
  <c r="E125" i="1" l="1"/>
  <c r="E103" i="1"/>
  <c r="E104" i="1"/>
  <c r="E105" i="1"/>
  <c r="E106" i="1"/>
  <c r="E107" i="1"/>
  <c r="E108" i="1"/>
  <c r="E109" i="1"/>
  <c r="E110" i="1"/>
  <c r="E102" i="1"/>
  <c r="G72" i="1" l="1"/>
  <c r="G73" i="1"/>
  <c r="G74" i="1"/>
  <c r="G75" i="1"/>
  <c r="G76" i="1"/>
  <c r="G77" i="1"/>
  <c r="G78" i="1"/>
  <c r="G79" i="1"/>
  <c r="G71" i="1"/>
  <c r="E80" i="1"/>
  <c r="E33" i="1"/>
  <c r="D25" i="1"/>
  <c r="E23" i="1"/>
  <c r="E22" i="1"/>
  <c r="C25" i="1"/>
  <c r="G80" i="1" l="1"/>
  <c r="D141" i="1"/>
  <c r="D133" i="1"/>
  <c r="D134" i="1"/>
  <c r="D135" i="1"/>
  <c r="D136" i="1"/>
  <c r="D137" i="1"/>
  <c r="D138" i="1"/>
  <c r="D139" i="1"/>
  <c r="D140" i="1"/>
  <c r="D132" i="1"/>
  <c r="G117" i="1"/>
  <c r="G118" i="1"/>
  <c r="G119" i="1"/>
  <c r="G120" i="1"/>
  <c r="G121" i="1"/>
  <c r="G122" i="1"/>
  <c r="G123" i="1"/>
  <c r="G124" i="1"/>
  <c r="G116" i="1"/>
  <c r="C111" i="1" l="1"/>
  <c r="B111" i="1"/>
  <c r="E64" i="1"/>
  <c r="E63" i="1"/>
  <c r="E62" i="1"/>
  <c r="E61" i="1"/>
  <c r="E60" i="1"/>
  <c r="E59" i="1"/>
  <c r="E58" i="1"/>
  <c r="E57" i="1"/>
  <c r="E56" i="1"/>
  <c r="E35" i="1"/>
  <c r="E36" i="1"/>
  <c r="E34" i="1"/>
  <c r="D38" i="1"/>
  <c r="C38" i="1"/>
  <c r="B38" i="1"/>
  <c r="B25" i="1"/>
  <c r="E21" i="1"/>
  <c r="E20" i="1"/>
  <c r="D150" i="1"/>
  <c r="D148" i="1"/>
  <c r="D149" i="1"/>
  <c r="D147" i="1"/>
  <c r="D13" i="1"/>
  <c r="D14" i="1"/>
  <c r="C12" i="1"/>
  <c r="B12" i="1"/>
  <c r="D11" i="1"/>
  <c r="D8" i="1"/>
  <c r="D9" i="1"/>
  <c r="D10" i="1"/>
  <c r="D7" i="1"/>
  <c r="D110" i="1" l="1"/>
  <c r="D102" i="1"/>
  <c r="D109" i="1"/>
  <c r="D108" i="1"/>
  <c r="D107" i="1"/>
  <c r="D106" i="1"/>
  <c r="D105" i="1"/>
  <c r="D104" i="1"/>
  <c r="D103" i="1"/>
  <c r="D12" i="1"/>
  <c r="E97" i="3"/>
  <c r="D97" i="3"/>
  <c r="C97" i="3"/>
  <c r="B97" i="3"/>
  <c r="D111" i="1" l="1"/>
  <c r="E97" i="1"/>
  <c r="D97" i="1"/>
  <c r="C97" i="1"/>
  <c r="B97" i="1"/>
  <c r="C125" i="1" l="1"/>
  <c r="D125" i="1"/>
  <c r="F125" i="1"/>
  <c r="B125" i="1"/>
  <c r="C80" i="1"/>
  <c r="D80" i="1"/>
  <c r="F80" i="1"/>
  <c r="B80" i="1"/>
  <c r="G125" i="1" l="1"/>
  <c r="C65" i="1" l="1"/>
  <c r="B65" i="1"/>
  <c r="D63" i="1" l="1"/>
  <c r="D62" i="1"/>
  <c r="D59" i="1"/>
  <c r="D61" i="1"/>
  <c r="D58" i="1"/>
  <c r="D60" i="1"/>
  <c r="D56" i="1"/>
  <c r="D57" i="1"/>
  <c r="D64" i="1"/>
  <c r="E111" i="1"/>
  <c r="D65" i="1"/>
  <c r="E65" i="1" l="1"/>
</calcChain>
</file>

<file path=xl/sharedStrings.xml><?xml version="1.0" encoding="utf-8"?>
<sst xmlns="http://schemas.openxmlformats.org/spreadsheetml/2006/main" count="370" uniqueCount="150">
  <si>
    <t>المجموع</t>
  </si>
  <si>
    <t xml:space="preserve">عدد المنشآت الفندقية </t>
  </si>
  <si>
    <t xml:space="preserve">عدد الغرف </t>
  </si>
  <si>
    <t xml:space="preserve">عدد النزلاء (بالألف) </t>
  </si>
  <si>
    <t xml:space="preserve">عدد ليالي الإقامة (بالألف) </t>
  </si>
  <si>
    <t xml:space="preserve">متوسط مدة الإقامة (ليلة) </t>
  </si>
  <si>
    <t>معدّل الإشغال (%)</t>
  </si>
  <si>
    <t>معدّل إيراد الغرف الفندقية (بالدرهم)</t>
  </si>
  <si>
    <t>معدّل إيراد الغرف المتاحة (بالدرهم)</t>
  </si>
  <si>
    <t>التغير %</t>
  </si>
  <si>
    <t xml:space="preserve">الفنادق </t>
  </si>
  <si>
    <t xml:space="preserve">الشقق الفندقية </t>
  </si>
  <si>
    <t xml:space="preserve">المجموع </t>
  </si>
  <si>
    <t xml:space="preserve">أبوظبي </t>
  </si>
  <si>
    <t>العين</t>
  </si>
  <si>
    <t>التغير%</t>
  </si>
  <si>
    <t>الإمارات</t>
  </si>
  <si>
    <t xml:space="preserve">دول مجلس التعاون الخليجي </t>
  </si>
  <si>
    <t>دول عربية أخرى</t>
  </si>
  <si>
    <t>آسيا باستثناء الدول العربية</t>
  </si>
  <si>
    <t>أوروبا</t>
  </si>
  <si>
    <t>أمريكا الشمالية وأمريكا الجنوبية</t>
  </si>
  <si>
    <t>أفريقيا باستثناء الدول العربية</t>
  </si>
  <si>
    <t>أستراليا والمحيط الهادئ</t>
  </si>
  <si>
    <t>غير مبيّن</t>
  </si>
  <si>
    <t>خمسة نجوم</t>
  </si>
  <si>
    <t>أربعة نجوم</t>
  </si>
  <si>
    <t>ثلاثة نجوم وأقل</t>
  </si>
  <si>
    <t>شقق فندقية</t>
  </si>
  <si>
    <t>(مليون درهم)</t>
  </si>
  <si>
    <t xml:space="preserve">نوع الإيراد </t>
  </si>
  <si>
    <t xml:space="preserve">إيراد الغرف </t>
  </si>
  <si>
    <t xml:space="preserve">إيراد الطعام والشراب </t>
  </si>
  <si>
    <t xml:space="preserve">يرادات أخرى </t>
  </si>
  <si>
    <t>مجموع الإيرادات</t>
  </si>
  <si>
    <t>(ليلة/زائر)</t>
  </si>
  <si>
    <t>المؤشر</t>
  </si>
  <si>
    <t>الجنسية</t>
  </si>
  <si>
    <t xml:space="preserve">الجنسية </t>
  </si>
  <si>
    <t>منطقة الظفرة</t>
  </si>
  <si>
    <r>
      <rPr>
        <sz val="8"/>
        <color rgb="FFFF0000"/>
        <rFont val="Tahoma"/>
        <family val="2"/>
      </rPr>
      <t>المصدر:</t>
    </r>
    <r>
      <rPr>
        <sz val="8"/>
        <color rgb="FF595959"/>
        <rFont val="Tahoma"/>
        <family val="2"/>
      </rPr>
      <t xml:space="preserve"> دائرة الثقافة والسياحة</t>
    </r>
  </si>
  <si>
    <t>المعدل الكلي</t>
  </si>
  <si>
    <t>عدد الغرف</t>
  </si>
  <si>
    <t>عدد المنشآت الفندقية</t>
  </si>
  <si>
    <t>عدد النزلاء</t>
  </si>
  <si>
    <t>ليالي الإقامة</t>
  </si>
  <si>
    <t>الشقق الفندقية</t>
  </si>
  <si>
    <t>الدول</t>
  </si>
  <si>
    <t>إحصاءات المنشآت الفندقية - الربع الأول 2020</t>
  </si>
  <si>
    <t xml:space="preserve"> جدول 1:  المؤشرات الرئيسية للمنشآت الفندقية - الربع الأول 2019-2020</t>
  </si>
  <si>
    <t xml:space="preserve"> جدول 2:  المؤشرات الرئيسية للمنشآت الفندقية حسب نوع المنشأة، الربع الأول 2020</t>
  </si>
  <si>
    <t xml:space="preserve"> جدول 5: نزلاء المنشآت الفندقية حسب الجنسية، الربع الأول 2019-2020</t>
  </si>
  <si>
    <t xml:space="preserve"> جدول 6: نزلاء المنشآت الفندقية حسب الجنسية والتصنيف، الربع الأول 2020</t>
  </si>
  <si>
    <t xml:space="preserve"> جدول 8: ليالي الإقامة حسب الجنسية، الربع الأول 2019-2020</t>
  </si>
  <si>
    <t xml:space="preserve"> جدول 9: ليالي الإقامة للمنشآت الفندقية حسب الجنسية والتصنيف، الربع الأول 2020</t>
  </si>
  <si>
    <t xml:space="preserve"> جدول 11: إيرادات المنشآت الفندقية حسب نوع الإيراد، الربع الأول 2019-2020</t>
  </si>
  <si>
    <t xml:space="preserve"> جدول 10: متوسط مدة الإقامة حسب الجنسية، الربع الأول 2019-2020</t>
  </si>
  <si>
    <t xml:space="preserve"> جدول 7: أعلى 10 دول من حيث عدد النزلاء وليالي الاقامة، الربع الأول 2019-2020</t>
  </si>
  <si>
    <t xml:space="preserve"> جدول 4:  المؤشرات الرئيسية للمنشآت الفندقية حسب التصنيف ونوع المنشآة، الربع الأول 2020</t>
  </si>
  <si>
    <t>Indicator</t>
  </si>
  <si>
    <t>Q1, 2019</t>
  </si>
  <si>
    <t>Change %</t>
  </si>
  <si>
    <t>Number of hotel establishments</t>
  </si>
  <si>
    <t>Number of rooms</t>
  </si>
  <si>
    <t>Number of guests (thousand)</t>
  </si>
  <si>
    <t>Number of guest nights (thousand)</t>
  </si>
  <si>
    <t>Average length of stay (nights)</t>
  </si>
  <si>
    <t>Occupancy rate (%)</t>
  </si>
  <si>
    <t>Average room Rate (AED)</t>
  </si>
  <si>
    <t>Revenue Per Available Room (AED)</t>
  </si>
  <si>
    <r>
      <rPr>
        <sz val="10"/>
        <color rgb="FFFF0000"/>
        <rFont val="Tohama"/>
      </rPr>
      <t>Source:</t>
    </r>
    <r>
      <rPr>
        <sz val="10"/>
        <color rgb="FF595959"/>
        <rFont val="Tohama"/>
      </rPr>
      <t xml:space="preserve"> Department of Culture and Tourism</t>
    </r>
  </si>
  <si>
    <t>Hotels</t>
  </si>
  <si>
    <t>Hotel apartments</t>
  </si>
  <si>
    <t>Combined</t>
  </si>
  <si>
    <t>Abu Dhabi</t>
  </si>
  <si>
    <t>Al Ain</t>
  </si>
  <si>
    <t>Al Dhafra</t>
  </si>
  <si>
    <t>Nationality</t>
  </si>
  <si>
    <t>Change (%)</t>
  </si>
  <si>
    <t>UAE</t>
  </si>
  <si>
    <t>GCC</t>
  </si>
  <si>
    <t>Other Arab countries</t>
  </si>
  <si>
    <t>Asia (excluding Arab countries)</t>
  </si>
  <si>
    <t>Europe</t>
  </si>
  <si>
    <t>North and South America</t>
  </si>
  <si>
    <t>Africa (excluding Arab countries)</t>
  </si>
  <si>
    <t>Australia and Asia Pacific</t>
  </si>
  <si>
    <t>Not mentioned</t>
  </si>
  <si>
    <t xml:space="preserve">Total </t>
  </si>
  <si>
    <t>5-star</t>
  </si>
  <si>
    <t>4-star</t>
  </si>
  <si>
    <t>3-star or less</t>
  </si>
  <si>
    <t>Total</t>
  </si>
  <si>
    <t>change %</t>
  </si>
  <si>
    <t xml:space="preserve"> (Night/ Guest)</t>
  </si>
  <si>
    <t>Average</t>
  </si>
  <si>
    <t xml:space="preserve"> (AED million)</t>
  </si>
  <si>
    <t>Revenue Type</t>
  </si>
  <si>
    <t>Room</t>
  </si>
  <si>
    <t>Food and beverages</t>
  </si>
  <si>
    <t>Other revenues</t>
  </si>
  <si>
    <t>Total revenues</t>
  </si>
  <si>
    <t xml:space="preserve"> Hotel Establishments Statistics- Quarter 1, 2020</t>
  </si>
  <si>
    <t>Table 2: Key indicators of Hotel Establishments by type, Q1 - 2020</t>
  </si>
  <si>
    <t>Table 3: Key indicators of Hotel Establishments by region, Q1 - 2020</t>
  </si>
  <si>
    <t>Table 4: Key indicators of Hotel Establishments by Type and Classifiction, Q1 - 2020</t>
  </si>
  <si>
    <t>Table 6: Guests of Hotel Establishments by nationality and classification, Q1 - 2020</t>
  </si>
  <si>
    <t>Guest Nights</t>
  </si>
  <si>
    <t>Guests</t>
  </si>
  <si>
    <t>Q1, 2020</t>
  </si>
  <si>
    <t>Table 5: Guests of Hotel Establishments by nationality, Q1 - 2019/2020</t>
  </si>
  <si>
    <t>Table 1: Key indicators of Hotel Establishments, Q1 2019/2020</t>
  </si>
  <si>
    <t>2020 (share%)</t>
  </si>
  <si>
    <t>Table 7: Top 10 Non-UAE Nationalities, Q1 - 2019/2020</t>
  </si>
  <si>
    <t>Table 8: Guest nights of Hotel Establishments by nationality, Q1- 2019/2020</t>
  </si>
  <si>
    <t>Table 9: Guest nights of Hotel Establishments by nationality and classification, Q1-2020</t>
  </si>
  <si>
    <t>Table 10 : Average length of stay in Hotel Establishments by nationality, Q1 2019/2020</t>
  </si>
  <si>
    <t>Table 11: Revenues of Hotel Establishments by type of revenue, Q1 2019/2020</t>
  </si>
  <si>
    <r>
      <t xml:space="preserve">تراخيص مؤقتة </t>
    </r>
    <r>
      <rPr>
        <b/>
        <sz val="10"/>
        <color rgb="FFFF0000"/>
        <rFont val="Tahoma"/>
        <family val="2"/>
      </rPr>
      <t>*</t>
    </r>
  </si>
  <si>
    <t>* 
الفنادق التي أصدرت ترخيصًا مؤقتًا هي تلك الفنادق التي لا تزال تنتظر الحصول على ترخيص مؤكد وتصنيف حسب النجوم من قسم الترخيص لدى دائرة الثقافة والسياحة</t>
  </si>
  <si>
    <t>ملاحظة: تم التحديث على البيانات في شهر  يونيو 2020</t>
  </si>
  <si>
    <t>India</t>
  </si>
  <si>
    <t>United Kingdom</t>
  </si>
  <si>
    <t>China</t>
  </si>
  <si>
    <t>United States</t>
  </si>
  <si>
    <t>Egypt</t>
  </si>
  <si>
    <t>Saudi Arabia</t>
  </si>
  <si>
    <t>Philippines</t>
  </si>
  <si>
    <t>Germany</t>
  </si>
  <si>
    <t>Jordan</t>
  </si>
  <si>
    <t>France</t>
  </si>
  <si>
    <t>الهند</t>
  </si>
  <si>
    <t>المملكة المتحدة</t>
  </si>
  <si>
    <t>الصين</t>
  </si>
  <si>
    <t>الولايات المتحدة الامريكية</t>
  </si>
  <si>
    <t>مصر</t>
  </si>
  <si>
    <t>المملكة العربية السعودية</t>
  </si>
  <si>
    <t>الفلبين</t>
  </si>
  <si>
    <t>ألمانيا</t>
  </si>
  <si>
    <t>المملكة الأردنية الهاشمية</t>
  </si>
  <si>
    <t>فرنسا</t>
  </si>
  <si>
    <r>
      <t>Temporary License</t>
    </r>
    <r>
      <rPr>
        <b/>
        <sz val="11"/>
        <color rgb="FFFF0000"/>
        <rFont val="Calibri"/>
        <family val="2"/>
        <scheme val="minor"/>
      </rPr>
      <t>*</t>
    </r>
  </si>
  <si>
    <t>* Hotels issued temporary license are those hotels who are still awaiting to receive a confirmed star-rating post inspection and approval from DCT licensing department.</t>
  </si>
  <si>
    <t>الربع الأول 2019</t>
  </si>
  <si>
    <t>الربع الأول 2020</t>
  </si>
  <si>
    <t>ملاحظة: تم التحديث على بيانات الربع الاول 2019 (عدد النزلاء) بحسب ما وردنا من المصدر</t>
  </si>
  <si>
    <t xml:space="preserve">
*الفنادق التي أصدرت ترخيصًا مؤقتًا هي تلك الفنادق التي لا تزال تنتظر الحصول على ترخيص مؤكد وتصنيف حسب النجوم من قسم الترخيص لدى دائرة الثقافة والسياحة</t>
  </si>
  <si>
    <t xml:space="preserve"> 
*الفنادق التي أصدرت ترخيصًا مؤقتًا هي تلك الفنادق التي لا تزال تنتظر الحصول على ترخيص مؤكد وتصنيف حسب النجوم من قسم الترخيص لدى دائرة الثقافة والسياحة</t>
  </si>
  <si>
    <t>Note:The data for the Q1,2019 (number of guests) was updated according to the source</t>
  </si>
  <si>
    <t xml:space="preserve"> جدول 3:  المؤشرات الرئيسية للمنشآت الفندقية حسب المنطقة، الربع الأول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</si>
</sst>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0.0"/>
    <numFmt numFmtId="167" formatCode="_(* #,##0_);_(* \(#,##0\);_(* &quot;-&quot;??_);_(@_)"/>
    <numFmt numFmtId="168" formatCode="0.0%"/>
    <numFmt numFmtId="169" formatCode="#,##0.000"/>
  </numFmts>
  <fonts count="26">
    <font>
      <sz val="11"/>
      <color theme="1"/>
      <name val="Calibri"/>
      <family val="2"/>
      <scheme val="minor"/>
    </font>
    <font>
      <b/>
      <sz val="11"/>
      <color rgb="FF595959"/>
      <name val="Tahoma"/>
      <family val="2"/>
    </font>
    <font>
      <sz val="9"/>
      <color rgb="FF595959"/>
      <name val="Tahoma"/>
      <family val="2"/>
    </font>
    <font>
      <b/>
      <sz val="10"/>
      <color theme="0"/>
      <name val="Tahoma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  <font>
      <sz val="8"/>
      <color rgb="FF595959"/>
      <name val="Tahoma"/>
      <family val="2"/>
    </font>
    <font>
      <sz val="11"/>
      <color rgb="FF8BD3D4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4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Tahoma"/>
      <family val="2"/>
    </font>
    <font>
      <b/>
      <sz val="10"/>
      <color theme="0"/>
      <name val="Calibri"/>
      <family val="2"/>
      <scheme val="minor"/>
    </font>
    <font>
      <sz val="10"/>
      <name val="Tahoma"/>
      <family val="2"/>
    </font>
    <font>
      <b/>
      <sz val="10"/>
      <color rgb="FFFF0000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Tahoma"/>
      <family val="2"/>
    </font>
    <font>
      <b/>
      <sz val="11"/>
      <color theme="0"/>
      <name val="Calibri"/>
      <family val="2"/>
      <scheme val="minor"/>
    </font>
    <font>
      <sz val="10"/>
      <color rgb="FF595959"/>
      <name val="Tohama"/>
    </font>
    <font>
      <sz val="10"/>
      <color rgb="FFFF0000"/>
      <name val="Tohama"/>
    </font>
    <font>
      <b/>
      <sz val="9"/>
      <color rgb="FF595959"/>
      <name val="Tahoma"/>
      <family val="2"/>
    </font>
    <font>
      <b/>
      <sz val="8"/>
      <color rgb="FF595959"/>
      <name val="Tahoma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rgb="FF000000"/>
      </patternFill>
    </fill>
    <fill>
      <patternFill patternType="solid">
        <fgColor rgb="FFDADDDF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49" fontId="1" fillId="0" borderId="0">
      <alignment horizontal="right" vertical="center" readingOrder="2"/>
    </xf>
    <xf numFmtId="0" fontId="2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4" fillId="0" borderId="0" applyBorder="0">
      <alignment horizontal="right" vertical="center" wrapText="1" readingOrder="2"/>
    </xf>
    <xf numFmtId="164" fontId="4" fillId="0" borderId="0">
      <alignment horizontal="right" vertical="center" readingOrder="2"/>
    </xf>
    <xf numFmtId="0" fontId="6" fillId="0" borderId="0">
      <alignment horizontal="right" vertical="center" readingOrder="2"/>
    </xf>
    <xf numFmtId="164" fontId="5" fillId="3" borderId="0">
      <alignment horizontal="right" vertical="center" readingOrder="2"/>
    </xf>
    <xf numFmtId="0" fontId="9" fillId="0" borderId="0"/>
    <xf numFmtId="0" fontId="11" fillId="0" borderId="0">
      <alignment wrapText="1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9" fontId="14" fillId="2" borderId="0">
      <alignment horizontal="right" vertical="center" wrapText="1" readingOrder="1"/>
    </xf>
    <xf numFmtId="9" fontId="12" fillId="0" borderId="0" applyFont="0" applyFill="0" applyBorder="0" applyAlignment="0" applyProtection="0"/>
    <xf numFmtId="0" fontId="11" fillId="0" borderId="0">
      <alignment wrapText="1"/>
    </xf>
  </cellStyleXfs>
  <cellXfs count="101">
    <xf numFmtId="0" fontId="0" fillId="0" borderId="0" xfId="0"/>
    <xf numFmtId="0" fontId="7" fillId="0" borderId="0" xfId="0" applyFont="1" applyFill="1" applyBorder="1" applyAlignment="1">
      <alignment vertical="center" readingOrder="2"/>
    </xf>
    <xf numFmtId="0" fontId="7" fillId="0" borderId="0" xfId="0" applyFont="1" applyFill="1" applyBorder="1" applyAlignment="1">
      <alignment horizontal="center" vertical="center" readingOrder="2"/>
    </xf>
    <xf numFmtId="49" fontId="8" fillId="4" borderId="0" xfId="3" applyFont="1" applyFill="1" applyBorder="1">
      <alignment horizontal="right" vertical="center" wrapText="1" readingOrder="2"/>
    </xf>
    <xf numFmtId="0" fontId="4" fillId="0" borderId="0" xfId="4" applyFont="1" applyFill="1" applyBorder="1">
      <alignment horizontal="right" vertical="center" wrapText="1"/>
    </xf>
    <xf numFmtId="0" fontId="6" fillId="0" borderId="0" xfId="6" applyFont="1" applyFill="1" applyBorder="1" applyAlignment="1">
      <alignment vertical="center" readingOrder="2"/>
    </xf>
    <xf numFmtId="0" fontId="4" fillId="0" borderId="1" xfId="4" applyFont="1" applyFill="1" applyBorder="1">
      <alignment horizontal="right" vertical="center" wrapText="1"/>
    </xf>
    <xf numFmtId="3" fontId="4" fillId="0" borderId="0" xfId="5" applyNumberFormat="1" applyFont="1" applyFill="1" applyBorder="1">
      <alignment horizontal="right" vertical="center"/>
    </xf>
    <xf numFmtId="3" fontId="5" fillId="0" borderId="0" xfId="5" applyNumberFormat="1" applyFont="1" applyFill="1" applyBorder="1">
      <alignment horizontal="right" vertical="center"/>
    </xf>
    <xf numFmtId="3" fontId="4" fillId="0" borderId="1" xfId="5" applyNumberFormat="1" applyFont="1" applyFill="1" applyBorder="1">
      <alignment horizontal="right" vertical="center"/>
    </xf>
    <xf numFmtId="164" fontId="4" fillId="0" borderId="0" xfId="5" applyNumberFormat="1" applyFont="1" applyFill="1" applyBorder="1">
      <alignment horizontal="right" vertical="center"/>
    </xf>
    <xf numFmtId="164" fontId="5" fillId="0" borderId="0" xfId="5" applyNumberFormat="1" applyFont="1" applyFill="1" applyBorder="1">
      <alignment horizontal="right" vertical="center"/>
    </xf>
    <xf numFmtId="164" fontId="5" fillId="5" borderId="1" xfId="7" applyFill="1" applyBorder="1">
      <alignment horizontal="right" vertical="center"/>
    </xf>
    <xf numFmtId="3" fontId="5" fillId="5" borderId="1" xfId="7" applyNumberFormat="1" applyFill="1" applyBorder="1">
      <alignment horizontal="right" vertical="center"/>
    </xf>
    <xf numFmtId="49" fontId="8" fillId="0" borderId="0" xfId="3" applyFont="1" applyFill="1" applyBorder="1">
      <alignment horizontal="right" vertical="center" wrapText="1" readingOrder="2"/>
    </xf>
    <xf numFmtId="0" fontId="0" fillId="0" borderId="0" xfId="0" applyFill="1"/>
    <xf numFmtId="0" fontId="2" fillId="0" borderId="0" xfId="2">
      <alignment horizontal="right" vertical="center"/>
    </xf>
    <xf numFmtId="165" fontId="0" fillId="0" borderId="0" xfId="10" applyNumberFormat="1" applyFont="1"/>
    <xf numFmtId="166" fontId="0" fillId="0" borderId="0" xfId="0" applyNumberFormat="1"/>
    <xf numFmtId="2" fontId="7" fillId="0" borderId="0" xfId="0" applyNumberFormat="1" applyFont="1" applyFill="1" applyBorder="1" applyAlignment="1">
      <alignment vertical="center" readingOrder="2"/>
    </xf>
    <xf numFmtId="2" fontId="0" fillId="0" borderId="0" xfId="0" applyNumberFormat="1"/>
    <xf numFmtId="165" fontId="0" fillId="0" borderId="0" xfId="0" applyNumberFormat="1"/>
    <xf numFmtId="167" fontId="0" fillId="0" borderId="0" xfId="10" applyNumberFormat="1" applyFont="1"/>
    <xf numFmtId="166" fontId="7" fillId="0" borderId="0" xfId="0" applyNumberFormat="1" applyFont="1" applyFill="1" applyBorder="1" applyAlignment="1">
      <alignment vertical="center" readingOrder="2"/>
    </xf>
    <xf numFmtId="3" fontId="5" fillId="0" borderId="1" xfId="5" applyNumberFormat="1" applyFont="1" applyFill="1" applyBorder="1">
      <alignment horizontal="right" vertical="center"/>
    </xf>
    <xf numFmtId="3" fontId="0" fillId="0" borderId="0" xfId="0" applyNumberFormat="1" applyAlignment="1">
      <alignment wrapText="1"/>
    </xf>
    <xf numFmtId="164" fontId="5" fillId="0" borderId="0" xfId="5" applyNumberFormat="1" applyFont="1" applyFill="1" applyBorder="1">
      <alignment horizontal="right" vertical="center"/>
    </xf>
    <xf numFmtId="164" fontId="5" fillId="5" borderId="1" xfId="7" applyNumberFormat="1" applyFill="1" applyBorder="1">
      <alignment horizontal="right" vertical="center"/>
    </xf>
    <xf numFmtId="0" fontId="8" fillId="4" borderId="0" xfId="3" applyNumberFormat="1" applyFont="1" applyFill="1" applyBorder="1" applyAlignment="1">
      <alignment vertical="center" wrapText="1" readingOrder="2"/>
    </xf>
    <xf numFmtId="9" fontId="8" fillId="4" borderId="0" xfId="3" applyNumberFormat="1" applyFont="1" applyFill="1" applyBorder="1" applyAlignment="1">
      <alignment vertical="center" wrapText="1" readingOrder="1"/>
    </xf>
    <xf numFmtId="168" fontId="0" fillId="0" borderId="0" xfId="13" applyNumberFormat="1" applyFont="1"/>
    <xf numFmtId="167" fontId="5" fillId="5" borderId="1" xfId="10" applyNumberFormat="1" applyFont="1" applyFill="1" applyBorder="1" applyAlignment="1">
      <alignment horizontal="right" vertical="center"/>
    </xf>
    <xf numFmtId="3" fontId="4" fillId="0" borderId="0" xfId="5" applyNumberFormat="1" applyFont="1" applyFill="1" applyBorder="1" applyAlignment="1">
      <alignment vertical="center"/>
    </xf>
    <xf numFmtId="164" fontId="4" fillId="0" borderId="0" xfId="5" applyNumberFormat="1" applyFont="1" applyFill="1" applyBorder="1" applyAlignment="1">
      <alignment vertical="center"/>
    </xf>
    <xf numFmtId="3" fontId="4" fillId="0" borderId="1" xfId="5" applyNumberFormat="1" applyFont="1" applyFill="1" applyBorder="1" applyAlignment="1">
      <alignment vertical="center"/>
    </xf>
    <xf numFmtId="2" fontId="15" fillId="0" borderId="0" xfId="10" applyNumberFormat="1" applyFont="1" applyFill="1" applyBorder="1" applyAlignment="1">
      <alignment vertical="center" wrapText="1" readingOrder="2"/>
    </xf>
    <xf numFmtId="166" fontId="5" fillId="0" borderId="0" xfId="13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vertical="center" readingOrder="2"/>
    </xf>
    <xf numFmtId="166" fontId="5" fillId="5" borderId="1" xfId="13" applyNumberFormat="1" applyFont="1" applyFill="1" applyBorder="1" applyAlignment="1">
      <alignment horizontal="right" vertical="center"/>
    </xf>
    <xf numFmtId="166" fontId="4" fillId="0" borderId="0" xfId="13" applyNumberFormat="1" applyFont="1" applyFill="1" applyBorder="1" applyAlignment="1">
      <alignment horizontal="right" vertical="center"/>
    </xf>
    <xf numFmtId="1" fontId="4" fillId="0" borderId="0" xfId="13" applyNumberFormat="1" applyFont="1" applyFill="1" applyBorder="1" applyAlignment="1">
      <alignment horizontal="right" vertical="center"/>
    </xf>
    <xf numFmtId="1" fontId="5" fillId="0" borderId="0" xfId="13" applyNumberFormat="1" applyFont="1" applyFill="1" applyBorder="1" applyAlignment="1">
      <alignment horizontal="right" vertical="center"/>
    </xf>
    <xf numFmtId="3" fontId="4" fillId="0" borderId="0" xfId="5" applyNumberFormat="1" applyFont="1" applyFill="1" applyBorder="1" applyAlignment="1">
      <alignment horizontal="right"/>
    </xf>
    <xf numFmtId="49" fontId="0" fillId="0" borderId="0" xfId="0" applyNumberFormat="1"/>
    <xf numFmtId="168" fontId="15" fillId="0" borderId="0" xfId="13" applyNumberFormat="1" applyFont="1" applyFill="1" applyBorder="1" applyAlignment="1">
      <alignment vertical="center" wrapText="1" readingOrder="1"/>
    </xf>
    <xf numFmtId="164" fontId="16" fillId="0" borderId="0" xfId="5" applyNumberFormat="1" applyFont="1" applyFill="1" applyBorder="1">
      <alignment horizontal="right" vertical="center"/>
    </xf>
    <xf numFmtId="164" fontId="0" fillId="0" borderId="0" xfId="0" applyNumberFormat="1" applyAlignment="1">
      <alignment wrapText="1"/>
    </xf>
    <xf numFmtId="3" fontId="5" fillId="0" borderId="0" xfId="7" applyNumberFormat="1" applyFill="1" applyBorder="1">
      <alignment horizontal="right" vertical="center"/>
    </xf>
    <xf numFmtId="49" fontId="8" fillId="4" borderId="0" xfId="3" applyFont="1" applyFill="1" applyBorder="1" applyAlignment="1">
      <alignment horizontal="right" vertical="center" wrapText="1" readingOrder="2"/>
    </xf>
    <xf numFmtId="9" fontId="8" fillId="4" borderId="0" xfId="3" applyNumberFormat="1" applyFont="1" applyFill="1" applyBorder="1" applyAlignment="1">
      <alignment vertical="center" wrapText="1" readingOrder="2"/>
    </xf>
    <xf numFmtId="49" fontId="5" fillId="0" borderId="0" xfId="1" applyFont="1" applyFill="1" applyBorder="1" applyAlignment="1">
      <alignment vertical="center"/>
    </xf>
    <xf numFmtId="0" fontId="19" fillId="6" borderId="0" xfId="0" applyFont="1" applyFill="1" applyAlignment="1">
      <alignment horizontal="left"/>
    </xf>
    <xf numFmtId="0" fontId="19" fillId="6" borderId="0" xfId="0" applyFont="1" applyFill="1" applyAlignment="1">
      <alignment horizontal="right"/>
    </xf>
    <xf numFmtId="0" fontId="20" fillId="0" borderId="0" xfId="0" applyFont="1"/>
    <xf numFmtId="0" fontId="20" fillId="0" borderId="1" xfId="0" applyFont="1" applyBorder="1"/>
    <xf numFmtId="166" fontId="5" fillId="0" borderId="1" xfId="13" applyNumberFormat="1" applyFont="1" applyFill="1" applyBorder="1" applyAlignment="1">
      <alignment horizontal="right" vertical="center"/>
    </xf>
    <xf numFmtId="49" fontId="1" fillId="0" borderId="0" xfId="1" applyFont="1" applyFill="1" applyBorder="1" applyAlignment="1">
      <alignment vertical="center"/>
    </xf>
    <xf numFmtId="0" fontId="19" fillId="6" borderId="0" xfId="0" applyFont="1" applyFill="1" applyAlignment="1">
      <alignment horizontal="left" vertical="center" wrapText="1"/>
    </xf>
    <xf numFmtId="0" fontId="19" fillId="6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9" fillId="6" borderId="0" xfId="0" applyFont="1" applyFill="1" applyAlignment="1">
      <alignment horizontal="right" vertical="center" wrapText="1"/>
    </xf>
    <xf numFmtId="164" fontId="5" fillId="5" borderId="1" xfId="7" applyFill="1" applyBorder="1" applyAlignment="1">
      <alignment horizontal="left" vertical="center"/>
    </xf>
    <xf numFmtId="49" fontId="22" fillId="0" borderId="0" xfId="1" applyFont="1" applyFill="1" applyBorder="1" applyAlignment="1">
      <alignment horizontal="left" vertical="center"/>
    </xf>
    <xf numFmtId="49" fontId="1" fillId="0" borderId="0" xfId="1" applyFont="1" applyFill="1" applyBorder="1" applyAlignment="1">
      <alignment horizontal="left" vertical="center"/>
    </xf>
    <xf numFmtId="4" fontId="4" fillId="0" borderId="0" xfId="5" applyNumberFormat="1" applyFont="1" applyFill="1" applyBorder="1">
      <alignment horizontal="right" vertical="center"/>
    </xf>
    <xf numFmtId="4" fontId="5" fillId="5" borderId="1" xfId="7" applyNumberFormat="1" applyFill="1" applyBorder="1">
      <alignment horizontal="right" vertical="center"/>
    </xf>
    <xf numFmtId="166" fontId="5" fillId="7" borderId="1" xfId="13" applyNumberFormat="1" applyFont="1" applyFill="1" applyBorder="1" applyAlignment="1">
      <alignment horizontal="right" vertical="center"/>
    </xf>
    <xf numFmtId="49" fontId="23" fillId="0" borderId="0" xfId="1" applyFont="1" applyFill="1" applyBorder="1" applyAlignment="1">
      <alignment horizontal="left" vertical="center"/>
    </xf>
    <xf numFmtId="164" fontId="5" fillId="7" borderId="1" xfId="5" applyNumberFormat="1" applyFont="1" applyFill="1" applyBorder="1">
      <alignment horizontal="right" vertical="center"/>
    </xf>
    <xf numFmtId="49" fontId="8" fillId="4" borderId="0" xfId="3" applyFont="1" applyFill="1" applyBorder="1" applyAlignment="1">
      <alignment horizontal="left" vertical="center" wrapText="1" readingOrder="1"/>
    </xf>
    <xf numFmtId="0" fontId="4" fillId="0" borderId="0" xfId="4" applyFont="1" applyFill="1" applyBorder="1" applyAlignment="1">
      <alignment horizontal="left" vertical="center" wrapText="1"/>
    </xf>
    <xf numFmtId="3" fontId="4" fillId="0" borderId="1" xfId="5" applyNumberFormat="1" applyFont="1" applyFill="1" applyBorder="1" applyAlignment="1">
      <alignment horizontal="left" vertical="center"/>
    </xf>
    <xf numFmtId="2" fontId="15" fillId="0" borderId="0" xfId="13" applyNumberFormat="1" applyFont="1" applyFill="1" applyBorder="1" applyAlignment="1">
      <alignment vertical="center" wrapText="1" readingOrder="1"/>
    </xf>
    <xf numFmtId="49" fontId="8" fillId="4" borderId="0" xfId="3" applyFont="1" applyFill="1" applyBorder="1" applyAlignment="1">
      <alignment horizontal="right" vertical="center" wrapText="1" readingOrder="2"/>
    </xf>
    <xf numFmtId="3" fontId="4" fillId="8" borderId="0" xfId="5" applyNumberFormat="1" applyFont="1" applyFill="1" applyBorder="1">
      <alignment horizontal="right" vertical="center"/>
    </xf>
    <xf numFmtId="169" fontId="4" fillId="0" borderId="0" xfId="5" applyNumberFormat="1" applyFont="1" applyFill="1" applyBorder="1">
      <alignment horizontal="right" vertical="center"/>
    </xf>
    <xf numFmtId="0" fontId="4" fillId="0" borderId="0" xfId="4" applyFont="1" applyFill="1" applyBorder="1" applyAlignment="1">
      <alignment vertical="center" wrapText="1"/>
    </xf>
    <xf numFmtId="0" fontId="17" fillId="0" borderId="0" xfId="0" applyFont="1" applyAlignment="1">
      <alignment horizontal="right"/>
    </xf>
    <xf numFmtId="49" fontId="1" fillId="0" borderId="0" xfId="1" applyFont="1" applyFill="1" applyBorder="1" applyAlignment="1">
      <alignment horizontal="left" vertical="center"/>
    </xf>
    <xf numFmtId="3" fontId="0" fillId="0" borderId="0" xfId="0" applyNumberFormat="1" applyAlignment="1">
      <alignment vertical="center"/>
    </xf>
    <xf numFmtId="167" fontId="0" fillId="0" borderId="0" xfId="0" applyNumberFormat="1"/>
    <xf numFmtId="165" fontId="0" fillId="0" borderId="0" xfId="0" applyNumberFormat="1" applyAlignment="1">
      <alignment vertical="center" wrapText="1"/>
    </xf>
    <xf numFmtId="49" fontId="8" fillId="4" borderId="0" xfId="3" applyFont="1" applyFill="1" applyBorder="1" applyAlignment="1">
      <alignment vertical="center" wrapText="1" readingOrder="2"/>
    </xf>
    <xf numFmtId="167" fontId="5" fillId="0" borderId="0" xfId="10" applyNumberFormat="1" applyFont="1" applyFill="1" applyBorder="1" applyAlignment="1">
      <alignment horizontal="right" vertical="center"/>
    </xf>
    <xf numFmtId="166" fontId="4" fillId="0" borderId="0" xfId="13" applyNumberFormat="1" applyFont="1" applyFill="1" applyBorder="1" applyAlignment="1">
      <alignment vertical="center"/>
    </xf>
    <xf numFmtId="0" fontId="21" fillId="0" borderId="0" xfId="0" applyFont="1" applyAlignment="1">
      <alignment wrapText="1"/>
    </xf>
    <xf numFmtId="0" fontId="17" fillId="0" borderId="0" xfId="0" applyFont="1" applyAlignment="1">
      <alignment horizontal="left"/>
    </xf>
    <xf numFmtId="49" fontId="1" fillId="0" borderId="0" xfId="1" applyFont="1" applyFill="1" applyBorder="1" applyAlignment="1">
      <alignment horizontal="center" vertical="center"/>
    </xf>
    <xf numFmtId="49" fontId="1" fillId="0" borderId="0" xfId="1" applyFont="1" applyFill="1" applyBorder="1" applyAlignment="1">
      <alignment horizontal="right" vertical="center"/>
    </xf>
    <xf numFmtId="49" fontId="8" fillId="4" borderId="0" xfId="3" applyFont="1" applyFill="1" applyBorder="1" applyAlignment="1">
      <alignment horizontal="right" vertical="center" wrapText="1" readingOrder="2"/>
    </xf>
    <xf numFmtId="49" fontId="8" fillId="4" borderId="0" xfId="3" applyFont="1" applyFill="1" applyBorder="1" applyAlignment="1">
      <alignment horizontal="center" vertical="center" wrapText="1" readingOrder="2"/>
    </xf>
    <xf numFmtId="0" fontId="13" fillId="0" borderId="0" xfId="6" applyFont="1" applyFill="1" applyBorder="1" applyAlignment="1">
      <alignment horizontal="right" vertical="center" readingOrder="2"/>
    </xf>
    <xf numFmtId="0" fontId="10" fillId="0" borderId="0" xfId="8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25" fillId="0" borderId="0" xfId="0" applyFont="1" applyAlignment="1">
      <alignment horizontal="right" wrapText="1" readingOrder="2"/>
    </xf>
    <xf numFmtId="49" fontId="1" fillId="0" borderId="0" xfId="1" applyFont="1" applyFill="1" applyBorder="1" applyAlignment="1">
      <alignment horizontal="left" vertical="center"/>
    </xf>
    <xf numFmtId="49" fontId="8" fillId="4" borderId="0" xfId="3" applyFont="1" applyFill="1" applyBorder="1" applyAlignment="1">
      <alignment horizontal="left" vertical="center" wrapText="1" readingOrder="2"/>
    </xf>
    <xf numFmtId="3" fontId="4" fillId="8" borderId="0" xfId="5" applyNumberFormat="1" applyFont="1" applyFill="1" applyBorder="1" applyAlignment="1">
      <alignment horizontal="center" vertical="center"/>
    </xf>
    <xf numFmtId="0" fontId="21" fillId="0" borderId="0" xfId="0" applyFont="1" applyAlignment="1">
      <alignment wrapText="1"/>
    </xf>
    <xf numFmtId="0" fontId="17" fillId="0" borderId="0" xfId="0" applyFont="1" applyAlignment="1">
      <alignment horizontal="left"/>
    </xf>
    <xf numFmtId="49" fontId="18" fillId="0" borderId="0" xfId="1" applyFont="1" applyFill="1" applyBorder="1" applyAlignment="1">
      <alignment horizontal="left" vertical="center"/>
    </xf>
  </cellXfs>
  <cellStyles count="15">
    <cellStyle name="1st_Column" xfId="4"/>
    <cellStyle name="Body_Decimal" xfId="5"/>
    <cellStyle name="Comma" xfId="10" builtinId="3"/>
    <cellStyle name="Comma 3" xfId="11"/>
    <cellStyle name="Header" xfId="12"/>
    <cellStyle name="Normal" xfId="0" builtinId="0"/>
    <cellStyle name="Normal 2" xfId="8"/>
    <cellStyle name="Normal 2 2" xfId="14"/>
    <cellStyle name="Normal 3 2" xfId="9"/>
    <cellStyle name="Percent" xfId="13" builtinId="5"/>
    <cellStyle name="Row_Header" xfId="3"/>
    <cellStyle name="Source" xfId="6"/>
    <cellStyle name="SubTitle" xfId="2"/>
    <cellStyle name="Table_Title" xfId="1"/>
    <cellStyle name="Total_Decimal" xfId="7"/>
  </cellStyles>
  <dxfs count="0"/>
  <tableStyles count="0" defaultTableStyle="TableStyleMedium2" defaultPivotStyle="PivotStyleLight16"/>
  <colors>
    <mruColors>
      <color rgb="FF106169"/>
      <color rgb="FF595959"/>
      <color rgb="FFDADD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rightToLeft="1" tabSelected="1" view="pageBreakPreview" zoomScaleNormal="100" zoomScaleSheetLayoutView="100" workbookViewId="0">
      <selection activeCell="G36" sqref="G36"/>
    </sheetView>
  </sheetViews>
  <sheetFormatPr defaultRowHeight="15"/>
  <cols>
    <col min="1" max="1" width="31.28515625" customWidth="1"/>
    <col min="2" max="2" width="15.140625" customWidth="1"/>
    <col min="3" max="3" width="17.42578125" bestFit="1" customWidth="1"/>
    <col min="4" max="4" width="15" customWidth="1"/>
    <col min="5" max="5" width="15.42578125" customWidth="1"/>
    <col min="6" max="6" width="12.42578125" customWidth="1"/>
    <col min="7" max="7" width="14.140625" customWidth="1"/>
  </cols>
  <sheetData>
    <row r="1" spans="1:6" ht="18" customHeight="1">
      <c r="A1" s="92" t="s">
        <v>48</v>
      </c>
      <c r="B1" s="92"/>
      <c r="C1" s="92"/>
      <c r="D1" s="92"/>
      <c r="E1" s="92"/>
      <c r="F1" s="92"/>
    </row>
    <row r="2" spans="1:6" ht="26.25" customHeight="1">
      <c r="A2" s="92"/>
      <c r="B2" s="92"/>
      <c r="C2" s="92"/>
      <c r="D2" s="92"/>
      <c r="E2" s="92"/>
      <c r="F2" s="92"/>
    </row>
    <row r="3" spans="1:6">
      <c r="A3" s="93" t="s">
        <v>120</v>
      </c>
      <c r="B3" s="93"/>
    </row>
    <row r="4" spans="1:6">
      <c r="F4" s="17"/>
    </row>
    <row r="5" spans="1:6" s="1" customFormat="1" ht="18.75" customHeight="1">
      <c r="A5" s="88" t="s">
        <v>49</v>
      </c>
      <c r="B5" s="88"/>
      <c r="C5" s="88"/>
      <c r="D5" s="88"/>
    </row>
    <row r="6" spans="1:6" s="1" customFormat="1" ht="14.25" customHeight="1">
      <c r="A6" s="3" t="s">
        <v>36</v>
      </c>
      <c r="B6" s="28" t="s">
        <v>143</v>
      </c>
      <c r="C6" s="28" t="s">
        <v>144</v>
      </c>
      <c r="D6" s="3" t="s">
        <v>9</v>
      </c>
      <c r="E6" s="35"/>
    </row>
    <row r="7" spans="1:6" s="1" customFormat="1" ht="14.25">
      <c r="A7" s="4" t="s">
        <v>1</v>
      </c>
      <c r="B7" s="7">
        <v>169</v>
      </c>
      <c r="C7" s="7">
        <v>167</v>
      </c>
      <c r="D7" s="36">
        <f>C7/B7*100-100</f>
        <v>-1.1834319526627155</v>
      </c>
      <c r="E7" s="72"/>
    </row>
    <row r="8" spans="1:6" s="1" customFormat="1" ht="14.25">
      <c r="A8" s="4" t="s">
        <v>2</v>
      </c>
      <c r="B8" s="32">
        <v>33074</v>
      </c>
      <c r="C8" s="7">
        <v>32806</v>
      </c>
      <c r="D8" s="36">
        <f t="shared" ref="D8:D14" si="0">C8/B8*100-100</f>
        <v>-0.81030416641470993</v>
      </c>
      <c r="E8" s="44"/>
    </row>
    <row r="9" spans="1:6" s="1" customFormat="1" ht="14.25">
      <c r="A9" s="4" t="s">
        <v>3</v>
      </c>
      <c r="B9" s="32">
        <v>1292.4269999999999</v>
      </c>
      <c r="C9" s="7">
        <v>1099.742</v>
      </c>
      <c r="D9" s="36">
        <f t="shared" si="0"/>
        <v>-14.908772410356647</v>
      </c>
      <c r="E9" s="44"/>
    </row>
    <row r="10" spans="1:6" s="1" customFormat="1" ht="14.25">
      <c r="A10" s="4" t="s">
        <v>4</v>
      </c>
      <c r="B10" s="32">
        <v>3515.5529999999999</v>
      </c>
      <c r="C10" s="7">
        <v>3101.77</v>
      </c>
      <c r="D10" s="36">
        <f t="shared" si="0"/>
        <v>-11.770068606560613</v>
      </c>
      <c r="E10" s="44"/>
      <c r="F10" s="19"/>
    </row>
    <row r="11" spans="1:6" s="1" customFormat="1" ht="14.25">
      <c r="A11" s="4" t="s">
        <v>5</v>
      </c>
      <c r="B11" s="33">
        <v>2.7201172677451027</v>
      </c>
      <c r="C11" s="10">
        <v>2.820452433388922</v>
      </c>
      <c r="D11" s="36">
        <f t="shared" si="0"/>
        <v>3.6886338259598119</v>
      </c>
      <c r="E11" s="44"/>
    </row>
    <row r="12" spans="1:6" s="1" customFormat="1" ht="14.25">
      <c r="A12" s="4" t="s">
        <v>6</v>
      </c>
      <c r="B12" s="84">
        <f>0.788810539503611*100</f>
        <v>78.881053950361107</v>
      </c>
      <c r="C12" s="39">
        <f>0.708077114329041*100</f>
        <v>70.8077114329041</v>
      </c>
      <c r="D12" s="36">
        <f t="shared" si="0"/>
        <v>-10.234830942468719</v>
      </c>
      <c r="E12" s="44"/>
    </row>
    <row r="13" spans="1:6" s="1" customFormat="1" ht="27.75" customHeight="1">
      <c r="A13" s="4" t="s">
        <v>7</v>
      </c>
      <c r="B13" s="32">
        <v>418.30456217130825</v>
      </c>
      <c r="C13" s="7">
        <v>341.10054973749811</v>
      </c>
      <c r="D13" s="36">
        <f t="shared" si="0"/>
        <v>-18.456411766839111</v>
      </c>
      <c r="E13" s="44"/>
    </row>
    <row r="14" spans="1:6" s="1" customFormat="1" ht="14.25">
      <c r="A14" s="6" t="s">
        <v>8</v>
      </c>
      <c r="B14" s="34">
        <v>329.96304736317126</v>
      </c>
      <c r="C14" s="9">
        <v>241.52549295417705</v>
      </c>
      <c r="D14" s="55">
        <f t="shared" si="0"/>
        <v>-26.802260166925933</v>
      </c>
      <c r="E14" s="44"/>
    </row>
    <row r="15" spans="1:6" s="1" customFormat="1" ht="14.25">
      <c r="A15" s="5" t="s">
        <v>40</v>
      </c>
      <c r="B15" s="5"/>
      <c r="C15" s="5"/>
    </row>
    <row r="16" spans="1:6">
      <c r="A16" s="94" t="s">
        <v>145</v>
      </c>
      <c r="B16" s="94"/>
      <c r="C16" s="94"/>
      <c r="D16" s="94"/>
      <c r="E16" s="94"/>
    </row>
    <row r="17" spans="1:7">
      <c r="A17" s="77"/>
      <c r="B17" s="77"/>
      <c r="C17" s="77"/>
      <c r="D17" s="77"/>
      <c r="E17" s="77"/>
    </row>
    <row r="18" spans="1:7" s="1" customFormat="1" ht="24" customHeight="1">
      <c r="A18" s="88" t="s">
        <v>50</v>
      </c>
      <c r="B18" s="88"/>
      <c r="C18" s="88"/>
      <c r="D18" s="88"/>
      <c r="E18" s="88"/>
    </row>
    <row r="19" spans="1:7" s="1" customFormat="1" ht="27.75" customHeight="1">
      <c r="A19" s="3" t="s">
        <v>36</v>
      </c>
      <c r="B19" s="3" t="s">
        <v>10</v>
      </c>
      <c r="C19" s="3" t="s">
        <v>11</v>
      </c>
      <c r="D19" s="3" t="s">
        <v>118</v>
      </c>
      <c r="E19" s="3" t="s">
        <v>12</v>
      </c>
    </row>
    <row r="20" spans="1:7" s="1" customFormat="1" ht="14.25" customHeight="1">
      <c r="A20" s="4" t="s">
        <v>1</v>
      </c>
      <c r="B20" s="7">
        <v>123</v>
      </c>
      <c r="C20" s="7">
        <v>44</v>
      </c>
      <c r="D20" s="74"/>
      <c r="E20" s="8">
        <f>SUM(B20:D20)</f>
        <v>167</v>
      </c>
      <c r="F20" s="8"/>
    </row>
    <row r="21" spans="1:7" s="1" customFormat="1" ht="14.25">
      <c r="A21" s="4" t="s">
        <v>2</v>
      </c>
      <c r="B21" s="7">
        <v>27358</v>
      </c>
      <c r="C21" s="7">
        <v>5448</v>
      </c>
      <c r="D21" s="74"/>
      <c r="E21" s="8">
        <f>SUM(B21:D21)</f>
        <v>32806</v>
      </c>
      <c r="F21" s="8"/>
    </row>
    <row r="22" spans="1:7" s="1" customFormat="1" ht="14.25" customHeight="1">
      <c r="A22" s="4" t="s">
        <v>3</v>
      </c>
      <c r="B22" s="7">
        <v>1012.46</v>
      </c>
      <c r="C22" s="7">
        <v>86.576999999999998</v>
      </c>
      <c r="D22" s="75">
        <v>0.70499999999999996</v>
      </c>
      <c r="E22" s="8">
        <f>SUM(B22:D22)</f>
        <v>1099.742</v>
      </c>
      <c r="F22" s="8"/>
    </row>
    <row r="23" spans="1:7" s="1" customFormat="1" ht="14.25" customHeight="1">
      <c r="A23" s="4" t="s">
        <v>4</v>
      </c>
      <c r="B23" s="7">
        <v>2511.7730000000001</v>
      </c>
      <c r="C23" s="7">
        <v>585.57299999999998</v>
      </c>
      <c r="D23" s="75">
        <v>4.4240000000000004</v>
      </c>
      <c r="E23" s="8">
        <f>SUM(B23:D23)</f>
        <v>3101.77</v>
      </c>
      <c r="F23" s="8"/>
    </row>
    <row r="24" spans="1:7" s="1" customFormat="1" ht="14.25">
      <c r="A24" s="4" t="s">
        <v>5</v>
      </c>
      <c r="B24" s="10">
        <v>2.4835017001179471</v>
      </c>
      <c r="C24" s="10">
        <v>6.7636092726705703</v>
      </c>
      <c r="D24" s="10">
        <v>6.3</v>
      </c>
      <c r="E24" s="26">
        <v>2.820452433388922</v>
      </c>
      <c r="F24" s="45"/>
    </row>
    <row r="25" spans="1:7" s="1" customFormat="1" ht="14.25">
      <c r="A25" s="4" t="s">
        <v>6</v>
      </c>
      <c r="B25" s="40">
        <f>0.68189844593034*100</f>
        <v>68.189844593033996</v>
      </c>
      <c r="C25" s="40">
        <f>0.837549250175621*100</f>
        <v>83.754925017562101</v>
      </c>
      <c r="D25" s="40">
        <f>0.681152574397733*100</f>
        <v>68.115257439773302</v>
      </c>
      <c r="E25" s="26">
        <v>70.8077114329041</v>
      </c>
      <c r="F25" s="8"/>
    </row>
    <row r="26" spans="1:7" s="1" customFormat="1" ht="14.25">
      <c r="A26" s="4" t="s">
        <v>7</v>
      </c>
      <c r="B26" s="7">
        <v>359.02631872059663</v>
      </c>
      <c r="C26" s="7">
        <v>268.92071188064176</v>
      </c>
      <c r="D26" s="7">
        <v>414</v>
      </c>
      <c r="E26" s="8">
        <v>341.10054973749811</v>
      </c>
      <c r="F26" s="8"/>
    </row>
    <row r="27" spans="1:7" s="1" customFormat="1" ht="14.25">
      <c r="A27" s="6" t="s">
        <v>8</v>
      </c>
      <c r="B27" s="9">
        <v>244.8194887836658</v>
      </c>
      <c r="C27" s="9">
        <v>225.23434059232565</v>
      </c>
      <c r="D27" s="9">
        <v>282</v>
      </c>
      <c r="E27" s="24">
        <v>241.52549295417705</v>
      </c>
      <c r="F27" s="8"/>
    </row>
    <row r="28" spans="1:7" s="1" customFormat="1" ht="14.25" customHeight="1">
      <c r="A28" s="5" t="s">
        <v>40</v>
      </c>
      <c r="B28" s="5"/>
      <c r="C28" s="5"/>
    </row>
    <row r="29" spans="1:7" s="1" customFormat="1" ht="30" customHeight="1">
      <c r="A29" s="94" t="s">
        <v>146</v>
      </c>
      <c r="B29" s="94"/>
      <c r="C29" s="94"/>
      <c r="D29" s="94"/>
      <c r="E29" s="94"/>
      <c r="F29" s="94"/>
      <c r="G29" s="94"/>
    </row>
    <row r="31" spans="1:7" s="1" customFormat="1" ht="22.5" customHeight="1">
      <c r="A31" s="88" t="s">
        <v>149</v>
      </c>
      <c r="B31" s="88"/>
      <c r="C31" s="88"/>
      <c r="D31" s="88"/>
      <c r="E31" s="88"/>
    </row>
    <row r="32" spans="1:7" s="1" customFormat="1" ht="14.25">
      <c r="A32" s="3" t="s">
        <v>36</v>
      </c>
      <c r="B32" s="3" t="s">
        <v>13</v>
      </c>
      <c r="C32" s="3" t="s">
        <v>14</v>
      </c>
      <c r="D32" s="3" t="s">
        <v>39</v>
      </c>
      <c r="E32" s="3" t="s">
        <v>0</v>
      </c>
    </row>
    <row r="33" spans="1:7" s="1" customFormat="1" ht="14.25">
      <c r="A33" s="4" t="s">
        <v>43</v>
      </c>
      <c r="B33" s="76">
        <v>137</v>
      </c>
      <c r="C33" s="76">
        <v>19</v>
      </c>
      <c r="D33" s="76">
        <v>11</v>
      </c>
      <c r="E33" s="8">
        <f>SUM(B33:D33)</f>
        <v>167</v>
      </c>
    </row>
    <row r="34" spans="1:7" s="1" customFormat="1" ht="14.25" customHeight="1">
      <c r="A34" s="4" t="s">
        <v>3</v>
      </c>
      <c r="B34" s="7">
        <v>959.11800000000005</v>
      </c>
      <c r="C34" s="7">
        <v>107.498</v>
      </c>
      <c r="D34" s="7">
        <v>33.125999999999998</v>
      </c>
      <c r="E34" s="8">
        <f>SUM(B34:D34)</f>
        <v>1099.742</v>
      </c>
      <c r="F34" s="37"/>
    </row>
    <row r="35" spans="1:7" s="1" customFormat="1" ht="14.25" customHeight="1">
      <c r="A35" s="4" t="s">
        <v>42</v>
      </c>
      <c r="B35" s="7">
        <v>29106</v>
      </c>
      <c r="C35" s="7">
        <v>2493</v>
      </c>
      <c r="D35" s="7">
        <v>1207</v>
      </c>
      <c r="E35" s="8">
        <f t="shared" ref="E35:E36" si="1">SUM(B35:D35)</f>
        <v>32806</v>
      </c>
      <c r="F35" s="37"/>
    </row>
    <row r="36" spans="1:7" s="1" customFormat="1" ht="14.25" customHeight="1">
      <c r="A36" s="4" t="s">
        <v>4</v>
      </c>
      <c r="B36" s="7">
        <v>2815.7089999999998</v>
      </c>
      <c r="C36" s="7">
        <v>202.15199999999999</v>
      </c>
      <c r="D36" s="7">
        <v>83.909000000000006</v>
      </c>
      <c r="E36" s="8">
        <f t="shared" si="1"/>
        <v>3101.77</v>
      </c>
      <c r="F36" s="37"/>
    </row>
    <row r="37" spans="1:7" s="1" customFormat="1" ht="14.25">
      <c r="A37" s="4" t="s">
        <v>5</v>
      </c>
      <c r="B37" s="10">
        <v>2.9357274078893316</v>
      </c>
      <c r="C37" s="10">
        <v>1.8805187073247875</v>
      </c>
      <c r="D37" s="10">
        <v>2.5330254181005856</v>
      </c>
      <c r="E37" s="11">
        <v>2.820452433388922</v>
      </c>
      <c r="F37" s="23"/>
    </row>
    <row r="38" spans="1:7" s="1" customFormat="1" ht="14.25" customHeight="1">
      <c r="A38" s="4" t="s">
        <v>6</v>
      </c>
      <c r="B38" s="40">
        <f>0.720482424286997*100</f>
        <v>72.048242428699709</v>
      </c>
      <c r="C38" s="40">
        <f>0.593548296832444*100</f>
        <v>59.354829683244404</v>
      </c>
      <c r="D38" s="40">
        <f>0.625637137200387*100</f>
        <v>62.563713720038706</v>
      </c>
      <c r="E38" s="36">
        <v>70.8077114329041</v>
      </c>
    </row>
    <row r="39" spans="1:7" s="1" customFormat="1" ht="24.75" customHeight="1">
      <c r="A39" s="4" t="s">
        <v>7</v>
      </c>
      <c r="B39" s="7">
        <v>336.25707620076503</v>
      </c>
      <c r="C39" s="7">
        <v>254.50642188715418</v>
      </c>
      <c r="D39" s="7">
        <v>679.9629344532724</v>
      </c>
      <c r="E39" s="8">
        <v>341.10054973749828</v>
      </c>
    </row>
    <row r="40" spans="1:7" s="1" customFormat="1" ht="14.25">
      <c r="A40" s="6" t="s">
        <v>8</v>
      </c>
      <c r="B40" s="9">
        <v>242.26731344478466</v>
      </c>
      <c r="C40" s="9">
        <v>151.06185324403984</v>
      </c>
      <c r="D40" s="9">
        <v>425.41006371372009</v>
      </c>
      <c r="E40" s="24">
        <v>241.5254929541772</v>
      </c>
    </row>
    <row r="41" spans="1:7" s="1" customFormat="1" ht="14.25">
      <c r="A41" s="5" t="s">
        <v>40</v>
      </c>
      <c r="B41" s="5"/>
      <c r="C41" s="5"/>
    </row>
    <row r="42" spans="1:7" s="1" customFormat="1" ht="14.25">
      <c r="A42" s="5"/>
      <c r="B42" s="5"/>
      <c r="C42" s="5"/>
    </row>
    <row r="43" spans="1:7" s="1" customFormat="1" ht="21.75" customHeight="1">
      <c r="A43" s="88" t="s">
        <v>58</v>
      </c>
      <c r="B43" s="88"/>
      <c r="C43" s="88"/>
      <c r="D43" s="88"/>
      <c r="E43" s="88"/>
      <c r="F43" s="88"/>
    </row>
    <row r="44" spans="1:7" s="1" customFormat="1" ht="25.5">
      <c r="A44" s="73" t="s">
        <v>36</v>
      </c>
      <c r="B44" s="48" t="s">
        <v>25</v>
      </c>
      <c r="C44" s="48" t="s">
        <v>26</v>
      </c>
      <c r="D44" s="48" t="s">
        <v>27</v>
      </c>
      <c r="E44" s="48" t="s">
        <v>46</v>
      </c>
      <c r="F44" s="3" t="s">
        <v>118</v>
      </c>
      <c r="G44" s="48" t="s">
        <v>0</v>
      </c>
    </row>
    <row r="45" spans="1:7" s="1" customFormat="1" ht="14.25">
      <c r="A45" s="4" t="s">
        <v>3</v>
      </c>
      <c r="B45" s="7">
        <v>500.31599999999997</v>
      </c>
      <c r="C45" s="7">
        <v>340.47800000000001</v>
      </c>
      <c r="D45" s="7">
        <v>171.666</v>
      </c>
      <c r="E45" s="7">
        <v>86.576999999999998</v>
      </c>
      <c r="F45" s="75">
        <v>0.70499999999999996</v>
      </c>
      <c r="G45" s="8">
        <f>(SUM(B45:F45))</f>
        <v>1099.742</v>
      </c>
    </row>
    <row r="46" spans="1:7" s="1" customFormat="1" ht="14.25">
      <c r="A46" s="4" t="s">
        <v>4</v>
      </c>
      <c r="B46" s="7">
        <v>1339.4159999999999</v>
      </c>
      <c r="C46" s="7">
        <v>760.84699999999998</v>
      </c>
      <c r="D46" s="7">
        <v>411.51</v>
      </c>
      <c r="E46" s="7">
        <v>585.57299999999998</v>
      </c>
      <c r="F46" s="75">
        <v>4.4240000000000004</v>
      </c>
      <c r="G46" s="8">
        <f>(SUM(B46:F46))</f>
        <v>3101.77</v>
      </c>
    </row>
    <row r="47" spans="1:7" s="1" customFormat="1" ht="14.25">
      <c r="A47" s="4" t="s">
        <v>5</v>
      </c>
      <c r="B47" s="10">
        <v>2.6771400474899898</v>
      </c>
      <c r="C47" s="10">
        <v>2.2346436480477401</v>
      </c>
      <c r="D47" s="10">
        <v>2.3971549404075398</v>
      </c>
      <c r="E47" s="10">
        <v>6.7636092726705703</v>
      </c>
      <c r="F47" s="10">
        <v>6.2751773049645401</v>
      </c>
      <c r="G47" s="26">
        <v>2.820452433388922</v>
      </c>
    </row>
    <row r="48" spans="1:7" s="1" customFormat="1" ht="14.25">
      <c r="A48" s="4" t="s">
        <v>6</v>
      </c>
      <c r="B48" s="40">
        <v>61.919694835941094</v>
      </c>
      <c r="C48" s="40">
        <v>77.131924642343591</v>
      </c>
      <c r="D48" s="40">
        <v>74.21922002578431</v>
      </c>
      <c r="E48" s="40">
        <v>83.754925017562101</v>
      </c>
      <c r="F48" s="40">
        <v>68.115257439773302</v>
      </c>
      <c r="G48" s="36">
        <v>70.8077114329041</v>
      </c>
    </row>
    <row r="49" spans="1:7" s="1" customFormat="1" ht="14.25">
      <c r="A49" s="4" t="s">
        <v>7</v>
      </c>
      <c r="B49" s="7">
        <v>496.02256320163502</v>
      </c>
      <c r="C49" s="7">
        <v>231.179582242907</v>
      </c>
      <c r="D49" s="7">
        <v>191.836102166589</v>
      </c>
      <c r="E49" s="7">
        <v>268.92071188064199</v>
      </c>
      <c r="F49" s="7">
        <v>413.60803282478003</v>
      </c>
      <c r="G49" s="8">
        <v>341</v>
      </c>
    </row>
    <row r="50" spans="1:7" s="1" customFormat="1" ht="14.25">
      <c r="A50" s="9" t="s">
        <v>8</v>
      </c>
      <c r="B50" s="9">
        <v>307.13565745186497</v>
      </c>
      <c r="C50" s="9">
        <v>178.313261164084</v>
      </c>
      <c r="D50" s="9">
        <v>142.37925875590901</v>
      </c>
      <c r="E50" s="9">
        <v>225.23434059232599</v>
      </c>
      <c r="F50" s="9">
        <v>281.73017635018101</v>
      </c>
      <c r="G50" s="24">
        <v>242</v>
      </c>
    </row>
    <row r="51" spans="1:7" s="1" customFormat="1" ht="14.25">
      <c r="A51" s="5" t="s">
        <v>40</v>
      </c>
      <c r="B51" s="5"/>
      <c r="C51" s="5"/>
    </row>
    <row r="52" spans="1:7" s="1" customFormat="1" ht="14.25">
      <c r="A52" s="94" t="s">
        <v>147</v>
      </c>
      <c r="B52" s="94"/>
      <c r="C52" s="94"/>
      <c r="D52" s="94"/>
      <c r="E52" s="94"/>
      <c r="F52" s="94"/>
      <c r="G52" s="94"/>
    </row>
    <row r="54" spans="1:7" ht="21.75" customHeight="1">
      <c r="A54" s="88" t="s">
        <v>51</v>
      </c>
      <c r="B54" s="88"/>
      <c r="C54" s="88"/>
      <c r="D54" s="88"/>
      <c r="E54" s="1"/>
      <c r="F54" s="1"/>
    </row>
    <row r="55" spans="1:7">
      <c r="A55" s="3" t="s">
        <v>37</v>
      </c>
      <c r="B55" s="28" t="s">
        <v>143</v>
      </c>
      <c r="C55" s="28" t="s">
        <v>144</v>
      </c>
      <c r="D55" s="29">
        <v>20.2</v>
      </c>
      <c r="E55" s="3" t="s">
        <v>15</v>
      </c>
      <c r="F55" s="15"/>
    </row>
    <row r="56" spans="1:7">
      <c r="A56" s="4" t="s">
        <v>16</v>
      </c>
      <c r="B56" s="7">
        <v>331933</v>
      </c>
      <c r="C56" s="7">
        <v>307031</v>
      </c>
      <c r="D56" s="36">
        <f>C56/C65*100</f>
        <v>27.918457238152222</v>
      </c>
      <c r="E56" s="36">
        <f>C56/B56*100-100</f>
        <v>-7.5021163909584061</v>
      </c>
      <c r="F56" s="21"/>
      <c r="G56" s="18"/>
    </row>
    <row r="57" spans="1:7">
      <c r="A57" s="4" t="s">
        <v>17</v>
      </c>
      <c r="B57" s="7">
        <v>72997</v>
      </c>
      <c r="C57" s="7">
        <v>70217</v>
      </c>
      <c r="D57" s="36">
        <f>C57/C65*100</f>
        <v>6.3848611765304959</v>
      </c>
      <c r="E57" s="36">
        <f t="shared" ref="E57:E64" si="2">C57/B57*100-100</f>
        <v>-3.8083756866720506</v>
      </c>
      <c r="F57" s="21"/>
      <c r="G57" s="18"/>
    </row>
    <row r="58" spans="1:7">
      <c r="A58" s="4" t="s">
        <v>18</v>
      </c>
      <c r="B58" s="7">
        <v>145040</v>
      </c>
      <c r="C58" s="7">
        <v>138249</v>
      </c>
      <c r="D58" s="36">
        <f>C58/C65*100</f>
        <v>12.571039389238567</v>
      </c>
      <c r="E58" s="36">
        <f t="shared" si="2"/>
        <v>-4.6821566464423654</v>
      </c>
      <c r="F58" s="21"/>
      <c r="G58" s="18"/>
    </row>
    <row r="59" spans="1:7">
      <c r="A59" s="4" t="s">
        <v>19</v>
      </c>
      <c r="B59" s="7">
        <v>350187</v>
      </c>
      <c r="C59" s="7">
        <v>268236</v>
      </c>
      <c r="D59" s="36">
        <f>C59/C65*100</f>
        <v>24.390811663099164</v>
      </c>
      <c r="E59" s="36">
        <f t="shared" si="2"/>
        <v>-23.402068037934015</v>
      </c>
      <c r="F59" s="21"/>
      <c r="G59" s="18"/>
    </row>
    <row r="60" spans="1:7">
      <c r="A60" s="4" t="s">
        <v>20</v>
      </c>
      <c r="B60" s="7">
        <v>267733</v>
      </c>
      <c r="C60" s="7">
        <v>211784</v>
      </c>
      <c r="D60" s="36">
        <f>C60/C65*100</f>
        <v>19.257607693440825</v>
      </c>
      <c r="E60" s="36">
        <f t="shared" si="2"/>
        <v>-20.89731187414327</v>
      </c>
      <c r="F60" s="21"/>
      <c r="G60" s="18"/>
    </row>
    <row r="61" spans="1:7">
      <c r="A61" s="4" t="s">
        <v>21</v>
      </c>
      <c r="B61" s="7">
        <v>85566</v>
      </c>
      <c r="C61" s="7">
        <v>70309</v>
      </c>
      <c r="D61" s="36">
        <f>C61/C65*100</f>
        <v>6.3932267750072285</v>
      </c>
      <c r="E61" s="36">
        <f t="shared" si="2"/>
        <v>-17.830680410443406</v>
      </c>
      <c r="F61" s="21"/>
      <c r="G61" s="18"/>
    </row>
    <row r="62" spans="1:7">
      <c r="A62" s="4" t="s">
        <v>22</v>
      </c>
      <c r="B62" s="7">
        <v>23005</v>
      </c>
      <c r="C62" s="7">
        <v>22157</v>
      </c>
      <c r="D62" s="36">
        <f>C62/C65*100</f>
        <v>2.0147452766194252</v>
      </c>
      <c r="E62" s="36">
        <f t="shared" si="2"/>
        <v>-3.6861551836557283</v>
      </c>
      <c r="F62" s="21"/>
      <c r="G62" s="18"/>
    </row>
    <row r="63" spans="1:7">
      <c r="A63" s="4" t="s">
        <v>23</v>
      </c>
      <c r="B63" s="7">
        <v>15773</v>
      </c>
      <c r="C63" s="7">
        <v>11739</v>
      </c>
      <c r="D63" s="36">
        <f>C63/C65*100</f>
        <v>1.0674321795475668</v>
      </c>
      <c r="E63" s="36">
        <f t="shared" si="2"/>
        <v>-25.575350282127687</v>
      </c>
      <c r="F63" s="21"/>
      <c r="G63" s="18"/>
    </row>
    <row r="64" spans="1:7">
      <c r="A64" s="4" t="s">
        <v>24</v>
      </c>
      <c r="B64" s="7">
        <v>193</v>
      </c>
      <c r="C64" s="7">
        <v>20</v>
      </c>
      <c r="D64" s="36">
        <f>C64/C65*100</f>
        <v>1.8186083645073119E-3</v>
      </c>
      <c r="E64" s="36">
        <f t="shared" si="2"/>
        <v>-89.637305699481871</v>
      </c>
      <c r="F64" s="21"/>
      <c r="G64" s="18"/>
    </row>
    <row r="65" spans="1:8">
      <c r="A65" s="12" t="s">
        <v>12</v>
      </c>
      <c r="B65" s="13">
        <f>SUM(B56:B64)</f>
        <v>1292427</v>
      </c>
      <c r="C65" s="13">
        <f>SUM(C56:C64)</f>
        <v>1099742</v>
      </c>
      <c r="D65" s="38">
        <f>C65/$C$65*100</f>
        <v>100</v>
      </c>
      <c r="E65" s="38">
        <f>(C65-B65)/B65*100</f>
        <v>-14.908772410356638</v>
      </c>
    </row>
    <row r="66" spans="1:8">
      <c r="A66" s="5" t="s">
        <v>40</v>
      </c>
    </row>
    <row r="67" spans="1:8">
      <c r="A67" s="94" t="s">
        <v>145</v>
      </c>
      <c r="B67" s="94"/>
      <c r="C67" s="94"/>
      <c r="D67" s="94"/>
      <c r="E67" s="94"/>
    </row>
    <row r="68" spans="1:8">
      <c r="A68" s="77"/>
      <c r="B68" s="77"/>
      <c r="C68" s="77"/>
      <c r="D68" s="77"/>
      <c r="E68" s="77"/>
    </row>
    <row r="69" spans="1:8" ht="21.75" customHeight="1">
      <c r="A69" s="88" t="s">
        <v>52</v>
      </c>
      <c r="B69" s="88"/>
      <c r="C69" s="88"/>
      <c r="D69" s="88"/>
      <c r="E69" s="1"/>
      <c r="F69" s="1"/>
    </row>
    <row r="70" spans="1:8" ht="25.5">
      <c r="A70" s="3" t="s">
        <v>37</v>
      </c>
      <c r="B70" s="3" t="s">
        <v>25</v>
      </c>
      <c r="C70" s="3" t="s">
        <v>26</v>
      </c>
      <c r="D70" s="3" t="s">
        <v>27</v>
      </c>
      <c r="E70" s="3" t="s">
        <v>28</v>
      </c>
      <c r="F70" s="3" t="s">
        <v>118</v>
      </c>
      <c r="G70" s="3" t="s">
        <v>0</v>
      </c>
      <c r="H70" s="15"/>
    </row>
    <row r="71" spans="1:8">
      <c r="A71" s="4" t="s">
        <v>16</v>
      </c>
      <c r="B71" s="7">
        <v>151501</v>
      </c>
      <c r="C71" s="7">
        <v>101897</v>
      </c>
      <c r="D71" s="7">
        <v>32023</v>
      </c>
      <c r="E71" s="7">
        <v>21053</v>
      </c>
      <c r="F71" s="7">
        <v>557</v>
      </c>
      <c r="G71" s="8">
        <f>SUM(B71:F71)</f>
        <v>307031</v>
      </c>
      <c r="H71" s="79"/>
    </row>
    <row r="72" spans="1:8">
      <c r="A72" s="4" t="s">
        <v>17</v>
      </c>
      <c r="B72" s="7">
        <v>31176</v>
      </c>
      <c r="C72" s="7">
        <v>21539</v>
      </c>
      <c r="D72" s="7">
        <v>9619</v>
      </c>
      <c r="E72" s="7">
        <v>7883</v>
      </c>
      <c r="F72" s="7">
        <v>0</v>
      </c>
      <c r="G72" s="8">
        <f t="shared" ref="G72:G79" si="3">SUM(B72:F72)</f>
        <v>70217</v>
      </c>
      <c r="H72" s="79"/>
    </row>
    <row r="73" spans="1:8">
      <c r="A73" s="4" t="s">
        <v>18</v>
      </c>
      <c r="B73" s="7">
        <v>48752</v>
      </c>
      <c r="C73" s="7">
        <v>46506</v>
      </c>
      <c r="D73" s="7">
        <v>30132</v>
      </c>
      <c r="E73" s="7">
        <v>12834</v>
      </c>
      <c r="F73" s="7">
        <v>25</v>
      </c>
      <c r="G73" s="8">
        <f t="shared" si="3"/>
        <v>138249</v>
      </c>
      <c r="H73" s="79"/>
    </row>
    <row r="74" spans="1:8">
      <c r="A74" s="4" t="s">
        <v>19</v>
      </c>
      <c r="B74" s="7">
        <v>85495</v>
      </c>
      <c r="C74" s="7">
        <v>92709</v>
      </c>
      <c r="D74" s="7">
        <v>66257</v>
      </c>
      <c r="E74" s="7">
        <v>23698</v>
      </c>
      <c r="F74" s="7">
        <v>77</v>
      </c>
      <c r="G74" s="8">
        <f t="shared" si="3"/>
        <v>268236</v>
      </c>
      <c r="H74" s="79"/>
    </row>
    <row r="75" spans="1:8">
      <c r="A75" s="4" t="s">
        <v>20</v>
      </c>
      <c r="B75" s="7">
        <v>130605</v>
      </c>
      <c r="C75" s="7">
        <v>50256</v>
      </c>
      <c r="D75" s="7">
        <v>18975</v>
      </c>
      <c r="E75" s="7">
        <v>11915</v>
      </c>
      <c r="F75" s="7">
        <v>33</v>
      </c>
      <c r="G75" s="8">
        <f t="shared" si="3"/>
        <v>211784</v>
      </c>
      <c r="H75" s="79"/>
    </row>
    <row r="76" spans="1:8">
      <c r="A76" s="4" t="s">
        <v>21</v>
      </c>
      <c r="B76" s="7">
        <v>40891</v>
      </c>
      <c r="C76" s="7">
        <v>16982</v>
      </c>
      <c r="D76" s="7">
        <v>7020</v>
      </c>
      <c r="E76" s="7">
        <v>5405</v>
      </c>
      <c r="F76" s="7">
        <v>11</v>
      </c>
      <c r="G76" s="8">
        <f t="shared" si="3"/>
        <v>70309</v>
      </c>
      <c r="H76" s="79"/>
    </row>
    <row r="77" spans="1:8">
      <c r="A77" s="4" t="s">
        <v>22</v>
      </c>
      <c r="B77" s="7">
        <v>6491</v>
      </c>
      <c r="C77" s="7">
        <v>7165</v>
      </c>
      <c r="D77" s="7">
        <v>5752</v>
      </c>
      <c r="E77" s="7">
        <v>2748</v>
      </c>
      <c r="F77" s="7">
        <v>1</v>
      </c>
      <c r="G77" s="8">
        <f t="shared" si="3"/>
        <v>22157</v>
      </c>
      <c r="H77" s="79"/>
    </row>
    <row r="78" spans="1:8">
      <c r="A78" s="4" t="s">
        <v>23</v>
      </c>
      <c r="B78" s="7">
        <v>5400</v>
      </c>
      <c r="C78" s="7">
        <v>3409</v>
      </c>
      <c r="D78" s="7">
        <v>1888</v>
      </c>
      <c r="E78" s="7">
        <v>1041</v>
      </c>
      <c r="F78" s="7">
        <v>1</v>
      </c>
      <c r="G78" s="8">
        <f t="shared" si="3"/>
        <v>11739</v>
      </c>
      <c r="H78" s="79"/>
    </row>
    <row r="79" spans="1:8">
      <c r="A79" s="4" t="s">
        <v>24</v>
      </c>
      <c r="B79" s="7">
        <v>5</v>
      </c>
      <c r="C79" s="7">
        <v>15</v>
      </c>
      <c r="D79" s="7">
        <v>0</v>
      </c>
      <c r="E79" s="7">
        <v>0</v>
      </c>
      <c r="F79" s="7">
        <v>0</v>
      </c>
      <c r="G79" s="8">
        <f t="shared" si="3"/>
        <v>20</v>
      </c>
      <c r="H79" s="79"/>
    </row>
    <row r="80" spans="1:8">
      <c r="A80" s="12" t="s">
        <v>12</v>
      </c>
      <c r="B80" s="13">
        <f>SUM(B71:B79)</f>
        <v>500316</v>
      </c>
      <c r="C80" s="13">
        <f t="shared" ref="C80:F80" si="4">SUM(C71:C79)</f>
        <v>340478</v>
      </c>
      <c r="D80" s="13">
        <f t="shared" si="4"/>
        <v>171666</v>
      </c>
      <c r="E80" s="13">
        <f t="shared" ref="E80" si="5">SUM(E71:E79)</f>
        <v>86577</v>
      </c>
      <c r="F80" s="13">
        <f t="shared" si="4"/>
        <v>705</v>
      </c>
      <c r="G80" s="13">
        <f>SUM(G71:G79)</f>
        <v>1099742</v>
      </c>
      <c r="H80" s="79"/>
    </row>
    <row r="81" spans="1:7">
      <c r="A81" s="5" t="s">
        <v>40</v>
      </c>
      <c r="B81" s="20"/>
      <c r="C81" s="20"/>
      <c r="D81" s="20"/>
      <c r="E81" s="20"/>
      <c r="F81" s="8"/>
    </row>
    <row r="82" spans="1:7">
      <c r="A82" s="94" t="s">
        <v>146</v>
      </c>
      <c r="B82" s="94"/>
      <c r="C82" s="94"/>
      <c r="D82" s="94"/>
      <c r="E82" s="94"/>
      <c r="F82" s="94"/>
      <c r="G82" s="94"/>
    </row>
    <row r="83" spans="1:7">
      <c r="A83" s="5"/>
      <c r="B83" s="20"/>
      <c r="C83" s="20"/>
      <c r="D83" s="20"/>
      <c r="E83" s="20"/>
      <c r="F83" s="8"/>
    </row>
    <row r="84" spans="1:7" ht="22.5" customHeight="1">
      <c r="A84" s="88" t="s">
        <v>57</v>
      </c>
      <c r="B84" s="88"/>
      <c r="C84" s="88"/>
      <c r="D84" s="88"/>
      <c r="E84" s="88"/>
      <c r="F84" s="1"/>
    </row>
    <row r="85" spans="1:7">
      <c r="A85" s="89" t="s">
        <v>47</v>
      </c>
      <c r="B85" s="90" t="s">
        <v>44</v>
      </c>
      <c r="C85" s="90"/>
      <c r="D85" s="90" t="s">
        <v>45</v>
      </c>
      <c r="E85" s="90"/>
      <c r="F85" s="14"/>
    </row>
    <row r="86" spans="1:7" ht="25.5">
      <c r="A86" s="89"/>
      <c r="B86" s="28" t="s">
        <v>143</v>
      </c>
      <c r="C86" s="28" t="s">
        <v>144</v>
      </c>
      <c r="D86" s="28" t="s">
        <v>143</v>
      </c>
      <c r="E86" s="28" t="s">
        <v>144</v>
      </c>
      <c r="F86" s="14"/>
    </row>
    <row r="87" spans="1:7">
      <c r="A87" t="s">
        <v>131</v>
      </c>
      <c r="B87" s="22">
        <v>96109</v>
      </c>
      <c r="C87" s="22">
        <v>103125</v>
      </c>
      <c r="D87" s="22">
        <v>271895</v>
      </c>
      <c r="E87" s="22">
        <v>328311</v>
      </c>
      <c r="F87" s="8"/>
    </row>
    <row r="88" spans="1:7">
      <c r="A88" t="s">
        <v>132</v>
      </c>
      <c r="B88" s="22">
        <v>68624</v>
      </c>
      <c r="C88" s="22">
        <v>53774</v>
      </c>
      <c r="D88" s="22">
        <v>258077</v>
      </c>
      <c r="E88" s="22">
        <v>212412</v>
      </c>
      <c r="F88" s="8"/>
    </row>
    <row r="89" spans="1:7">
      <c r="A89" t="s">
        <v>133</v>
      </c>
      <c r="B89" s="22">
        <v>121384</v>
      </c>
      <c r="C89" s="22">
        <v>51028</v>
      </c>
      <c r="D89" s="22">
        <v>202956</v>
      </c>
      <c r="E89" s="22">
        <v>100264</v>
      </c>
      <c r="F89" s="8"/>
    </row>
    <row r="90" spans="1:7">
      <c r="A90" t="s">
        <v>134</v>
      </c>
      <c r="B90" s="22">
        <v>57115</v>
      </c>
      <c r="C90" s="22">
        <v>47182</v>
      </c>
      <c r="D90" s="22">
        <v>171712</v>
      </c>
      <c r="E90" s="22">
        <v>146682</v>
      </c>
      <c r="F90" s="8"/>
    </row>
    <row r="91" spans="1:7">
      <c r="A91" t="s">
        <v>135</v>
      </c>
      <c r="B91" s="22">
        <v>45160</v>
      </c>
      <c r="C91" s="22">
        <v>45605</v>
      </c>
      <c r="D91" s="22">
        <v>123384</v>
      </c>
      <c r="E91" s="22">
        <v>145893</v>
      </c>
      <c r="F91" s="8"/>
    </row>
    <row r="92" spans="1:7">
      <c r="A92" t="s">
        <v>136</v>
      </c>
      <c r="B92" s="22">
        <v>36780</v>
      </c>
      <c r="C92" s="22">
        <v>43013</v>
      </c>
      <c r="D92" s="22">
        <v>85710</v>
      </c>
      <c r="E92" s="22">
        <v>99612</v>
      </c>
      <c r="F92" s="8"/>
    </row>
    <row r="93" spans="1:7">
      <c r="A93" t="s">
        <v>137</v>
      </c>
      <c r="B93" s="22">
        <v>34753</v>
      </c>
      <c r="C93" s="22">
        <v>30448</v>
      </c>
      <c r="D93" s="22">
        <v>73533</v>
      </c>
      <c r="E93" s="22">
        <v>67085</v>
      </c>
      <c r="F93" s="8"/>
    </row>
    <row r="94" spans="1:7">
      <c r="A94" t="s">
        <v>138</v>
      </c>
      <c r="B94" s="22">
        <v>38589</v>
      </c>
      <c r="C94" s="22">
        <v>27919</v>
      </c>
      <c r="D94" s="22">
        <v>170561</v>
      </c>
      <c r="E94" s="22">
        <v>127700</v>
      </c>
      <c r="F94" s="8"/>
    </row>
    <row r="95" spans="1:7">
      <c r="A95" t="s">
        <v>139</v>
      </c>
      <c r="B95" s="22">
        <v>30151</v>
      </c>
      <c r="C95" s="22">
        <v>26106</v>
      </c>
      <c r="D95" s="22">
        <v>83420</v>
      </c>
      <c r="E95" s="22">
        <v>69952</v>
      </c>
      <c r="F95" s="8"/>
    </row>
    <row r="96" spans="1:7">
      <c r="A96" t="s">
        <v>140</v>
      </c>
      <c r="B96" s="22">
        <v>27197</v>
      </c>
      <c r="C96" s="22">
        <v>24733</v>
      </c>
      <c r="D96" s="22">
        <v>86612</v>
      </c>
      <c r="E96" s="22">
        <v>83427</v>
      </c>
      <c r="F96" s="8"/>
    </row>
    <row r="97" spans="1:7">
      <c r="A97" s="12" t="s">
        <v>12</v>
      </c>
      <c r="B97" s="13">
        <f>SUM(B87:B96)</f>
        <v>555862</v>
      </c>
      <c r="C97" s="13">
        <f t="shared" ref="C97:E97" si="6">SUM(C87:C96)</f>
        <v>452933</v>
      </c>
      <c r="D97" s="13">
        <f t="shared" si="6"/>
        <v>1527860</v>
      </c>
      <c r="E97" s="13">
        <f t="shared" si="6"/>
        <v>1381338</v>
      </c>
      <c r="F97" s="47"/>
    </row>
    <row r="98" spans="1:7">
      <c r="A98" s="5"/>
      <c r="B98" s="20"/>
      <c r="C98" s="20"/>
      <c r="D98" s="20"/>
      <c r="E98" s="20"/>
      <c r="F98" s="8"/>
    </row>
    <row r="100" spans="1:7" ht="22.5" customHeight="1">
      <c r="A100" s="88" t="s">
        <v>53</v>
      </c>
      <c r="B100" s="88"/>
      <c r="C100" s="88"/>
      <c r="D100" s="1"/>
      <c r="E100" s="1"/>
      <c r="F100" s="1"/>
    </row>
    <row r="101" spans="1:7">
      <c r="A101" s="3" t="s">
        <v>37</v>
      </c>
      <c r="B101" s="28" t="s">
        <v>143</v>
      </c>
      <c r="C101" s="28" t="s">
        <v>144</v>
      </c>
      <c r="D101" s="49">
        <v>20.2</v>
      </c>
      <c r="E101" s="3" t="s">
        <v>15</v>
      </c>
      <c r="F101" s="15"/>
    </row>
    <row r="102" spans="1:7">
      <c r="A102" s="4" t="s">
        <v>16</v>
      </c>
      <c r="B102" s="7">
        <v>703982</v>
      </c>
      <c r="C102" s="7">
        <v>635836</v>
      </c>
      <c r="D102" s="39">
        <f>C102/C111*100</f>
        <v>20.499134365217277</v>
      </c>
      <c r="E102" s="11">
        <f>C102/B102*100-100</f>
        <v>-9.6800770474245041</v>
      </c>
      <c r="F102" s="81"/>
      <c r="G102" s="18"/>
    </row>
    <row r="103" spans="1:7">
      <c r="A103" s="4" t="s">
        <v>17</v>
      </c>
      <c r="B103" s="7">
        <v>163377</v>
      </c>
      <c r="C103" s="7">
        <v>163515</v>
      </c>
      <c r="D103" s="39">
        <f>C103/C111*100</f>
        <v>5.2716674672848081</v>
      </c>
      <c r="E103" s="26">
        <f t="shared" ref="E103:E110" si="7">C103/B103*100-100</f>
        <v>8.4467213867327473E-2</v>
      </c>
      <c r="F103" s="81"/>
      <c r="G103" s="18"/>
    </row>
    <row r="104" spans="1:7">
      <c r="A104" s="4" t="s">
        <v>18</v>
      </c>
      <c r="B104" s="7">
        <v>389350</v>
      </c>
      <c r="C104" s="7">
        <v>383764</v>
      </c>
      <c r="D104" s="39">
        <f>C104/C111*100</f>
        <v>12.372419618475902</v>
      </c>
      <c r="E104" s="26">
        <f t="shared" si="7"/>
        <v>-1.4346988570694776</v>
      </c>
      <c r="F104" s="81"/>
      <c r="G104" s="18"/>
    </row>
    <row r="105" spans="1:7">
      <c r="A105" s="4" t="s">
        <v>19</v>
      </c>
      <c r="B105" s="7">
        <v>821332</v>
      </c>
      <c r="C105" s="7">
        <v>724716</v>
      </c>
      <c r="D105" s="39">
        <f>C105/C111*100</f>
        <v>23.364595053791867</v>
      </c>
      <c r="E105" s="26">
        <f t="shared" si="7"/>
        <v>-11.763330784627897</v>
      </c>
      <c r="F105" s="81"/>
      <c r="G105" s="18"/>
    </row>
    <row r="106" spans="1:7">
      <c r="A106" s="4" t="s">
        <v>20</v>
      </c>
      <c r="B106" s="7">
        <v>1060088</v>
      </c>
      <c r="C106" s="7">
        <v>867450</v>
      </c>
      <c r="D106" s="39">
        <f>C106/C111*100</f>
        <v>27.966290214941793</v>
      </c>
      <c r="E106" s="26">
        <f t="shared" si="7"/>
        <v>-18.171887616877086</v>
      </c>
      <c r="F106" s="81"/>
      <c r="G106" s="18"/>
    </row>
    <row r="107" spans="1:7">
      <c r="A107" s="4" t="s">
        <v>21</v>
      </c>
      <c r="B107" s="7">
        <v>259260</v>
      </c>
      <c r="C107" s="7">
        <v>221721</v>
      </c>
      <c r="D107" s="39">
        <f>C107/C111*100</f>
        <v>7.1482089258713577</v>
      </c>
      <c r="E107" s="26">
        <f t="shared" si="7"/>
        <v>-14.479287202036559</v>
      </c>
      <c r="F107" s="81"/>
      <c r="G107" s="18"/>
    </row>
    <row r="108" spans="1:7">
      <c r="A108" s="4" t="s">
        <v>22</v>
      </c>
      <c r="B108" s="7">
        <v>67726</v>
      </c>
      <c r="C108" s="7">
        <v>66580</v>
      </c>
      <c r="D108" s="39">
        <f>C108/C111*100</f>
        <v>2.1465163438939703</v>
      </c>
      <c r="E108" s="26">
        <f t="shared" si="7"/>
        <v>-1.6921123349968923</v>
      </c>
      <c r="F108" s="81"/>
      <c r="G108" s="18"/>
    </row>
    <row r="109" spans="1:7">
      <c r="A109" s="4" t="s">
        <v>23</v>
      </c>
      <c r="B109" s="7">
        <v>50174</v>
      </c>
      <c r="C109" s="7">
        <v>38168</v>
      </c>
      <c r="D109" s="39">
        <f>C109/C111*100</f>
        <v>1.2305232173887812</v>
      </c>
      <c r="E109" s="26">
        <f t="shared" si="7"/>
        <v>-23.928728026467894</v>
      </c>
      <c r="F109" s="81"/>
      <c r="G109" s="18"/>
    </row>
    <row r="110" spans="1:7">
      <c r="A110" s="4" t="s">
        <v>24</v>
      </c>
      <c r="B110" s="7">
        <v>264</v>
      </c>
      <c r="C110" s="7">
        <v>20</v>
      </c>
      <c r="D110" s="39">
        <f>C110/C111*100</f>
        <v>6.4479313424270653E-4</v>
      </c>
      <c r="E110" s="26">
        <f t="shared" si="7"/>
        <v>-92.424242424242422</v>
      </c>
      <c r="F110" s="81"/>
      <c r="G110" s="18"/>
    </row>
    <row r="111" spans="1:7">
      <c r="A111" s="12" t="s">
        <v>12</v>
      </c>
      <c r="B111" s="13">
        <f>SUM(B102:B110)</f>
        <v>3515553</v>
      </c>
      <c r="C111" s="13">
        <f>SUM(C102:C110)</f>
        <v>3101770</v>
      </c>
      <c r="D111" s="38">
        <f>SUM(D102:D110)</f>
        <v>99.999999999999986</v>
      </c>
      <c r="E111" s="38">
        <f>(C111-B111)/B111*100</f>
        <v>-11.770068606560619</v>
      </c>
    </row>
    <row r="112" spans="1:7">
      <c r="A112" s="5" t="s">
        <v>40</v>
      </c>
      <c r="B112" s="80"/>
      <c r="C112" s="80"/>
      <c r="E112" s="11"/>
    </row>
    <row r="114" spans="1:8" ht="22.5" customHeight="1">
      <c r="A114" s="88" t="s">
        <v>54</v>
      </c>
      <c r="B114" s="88"/>
      <c r="C114" s="88"/>
      <c r="D114" s="88"/>
      <c r="E114" s="88"/>
      <c r="F114" s="1"/>
    </row>
    <row r="115" spans="1:8" ht="25.5">
      <c r="A115" s="3" t="s">
        <v>37</v>
      </c>
      <c r="B115" s="3" t="s">
        <v>25</v>
      </c>
      <c r="C115" s="3" t="s">
        <v>26</v>
      </c>
      <c r="D115" s="3" t="s">
        <v>27</v>
      </c>
      <c r="E115" s="3" t="s">
        <v>28</v>
      </c>
      <c r="F115" s="3" t="s">
        <v>118</v>
      </c>
      <c r="G115" s="3" t="s">
        <v>0</v>
      </c>
      <c r="H115" s="15"/>
    </row>
    <row r="116" spans="1:8">
      <c r="A116" s="4" t="s">
        <v>16</v>
      </c>
      <c r="B116" s="7">
        <v>303628</v>
      </c>
      <c r="C116" s="7">
        <v>169548</v>
      </c>
      <c r="D116" s="7">
        <v>69373</v>
      </c>
      <c r="E116" s="7">
        <v>89467</v>
      </c>
      <c r="F116" s="7">
        <v>3820</v>
      </c>
      <c r="G116" s="7">
        <f t="shared" ref="G116:G125" si="8">SUM(B116:F116)</f>
        <v>635836</v>
      </c>
    </row>
    <row r="117" spans="1:8">
      <c r="A117" s="4" t="s">
        <v>17</v>
      </c>
      <c r="B117" s="7">
        <v>75668</v>
      </c>
      <c r="C117" s="7">
        <v>46427</v>
      </c>
      <c r="D117" s="7">
        <v>20484</v>
      </c>
      <c r="E117" s="7">
        <v>20936</v>
      </c>
      <c r="F117" s="7">
        <v>0</v>
      </c>
      <c r="G117" s="7">
        <f t="shared" si="8"/>
        <v>163515</v>
      </c>
    </row>
    <row r="118" spans="1:8">
      <c r="A118" s="4" t="s">
        <v>18</v>
      </c>
      <c r="B118" s="42">
        <v>116526</v>
      </c>
      <c r="C118" s="42">
        <v>103639</v>
      </c>
      <c r="D118" s="42">
        <v>71662</v>
      </c>
      <c r="E118" s="42">
        <v>91835</v>
      </c>
      <c r="F118" s="42">
        <v>102</v>
      </c>
      <c r="G118" s="7">
        <f t="shared" si="8"/>
        <v>383764</v>
      </c>
    </row>
    <row r="119" spans="1:8">
      <c r="A119" s="4" t="s">
        <v>19</v>
      </c>
      <c r="B119" s="42">
        <v>179615</v>
      </c>
      <c r="C119" s="42">
        <v>207064</v>
      </c>
      <c r="D119" s="42">
        <v>149591</v>
      </c>
      <c r="E119" s="42">
        <v>188158</v>
      </c>
      <c r="F119" s="42">
        <v>288</v>
      </c>
      <c r="G119" s="7">
        <f t="shared" si="8"/>
        <v>724716</v>
      </c>
    </row>
    <row r="120" spans="1:8">
      <c r="A120" s="4" t="s">
        <v>20</v>
      </c>
      <c r="B120" s="42">
        <v>527069</v>
      </c>
      <c r="C120" s="42">
        <v>158856</v>
      </c>
      <c r="D120" s="42">
        <v>60112</v>
      </c>
      <c r="E120" s="42">
        <v>121240</v>
      </c>
      <c r="F120" s="42">
        <v>173</v>
      </c>
      <c r="G120" s="7">
        <f t="shared" si="8"/>
        <v>867450</v>
      </c>
    </row>
    <row r="121" spans="1:8">
      <c r="A121" s="4" t="s">
        <v>21</v>
      </c>
      <c r="B121" s="42">
        <v>104959</v>
      </c>
      <c r="C121" s="42">
        <v>45512</v>
      </c>
      <c r="D121" s="42">
        <v>21351</v>
      </c>
      <c r="E121" s="42">
        <v>49876</v>
      </c>
      <c r="F121" s="42">
        <v>23</v>
      </c>
      <c r="G121" s="7">
        <f t="shared" si="8"/>
        <v>221721</v>
      </c>
    </row>
    <row r="122" spans="1:8">
      <c r="A122" s="4" t="s">
        <v>22</v>
      </c>
      <c r="B122" s="42">
        <v>17707</v>
      </c>
      <c r="C122" s="42">
        <v>19712</v>
      </c>
      <c r="D122" s="42">
        <v>14808</v>
      </c>
      <c r="E122" s="42">
        <v>14337</v>
      </c>
      <c r="F122" s="42">
        <v>16</v>
      </c>
      <c r="G122" s="7">
        <f t="shared" si="8"/>
        <v>66580</v>
      </c>
    </row>
    <row r="123" spans="1:8">
      <c r="A123" s="4" t="s">
        <v>23</v>
      </c>
      <c r="B123" s="42">
        <v>14239</v>
      </c>
      <c r="C123" s="42">
        <v>10074</v>
      </c>
      <c r="D123" s="42">
        <v>4129</v>
      </c>
      <c r="E123" s="42">
        <v>9724</v>
      </c>
      <c r="F123" s="42">
        <v>2</v>
      </c>
      <c r="G123" s="7">
        <f t="shared" si="8"/>
        <v>38168</v>
      </c>
    </row>
    <row r="124" spans="1:8">
      <c r="A124" s="4" t="s">
        <v>24</v>
      </c>
      <c r="B124" s="7">
        <v>5</v>
      </c>
      <c r="C124" s="7">
        <v>15</v>
      </c>
      <c r="D124" s="7">
        <v>0</v>
      </c>
      <c r="E124" s="7">
        <v>0</v>
      </c>
      <c r="F124" s="7">
        <v>0</v>
      </c>
      <c r="G124" s="7">
        <f t="shared" si="8"/>
        <v>20</v>
      </c>
    </row>
    <row r="125" spans="1:8">
      <c r="A125" s="12" t="s">
        <v>12</v>
      </c>
      <c r="B125" s="13">
        <f>SUM(B116:B124)</f>
        <v>1339416</v>
      </c>
      <c r="C125" s="13">
        <f t="shared" ref="C125:F125" si="9">SUM(C116:C124)</f>
        <v>760847</v>
      </c>
      <c r="D125" s="13">
        <f t="shared" si="9"/>
        <v>411510</v>
      </c>
      <c r="E125" s="13">
        <f t="shared" ref="E125" si="10">SUM(E116:E124)</f>
        <v>585573</v>
      </c>
      <c r="F125" s="13">
        <f t="shared" si="9"/>
        <v>4424</v>
      </c>
      <c r="G125" s="13">
        <f t="shared" si="8"/>
        <v>3101770</v>
      </c>
    </row>
    <row r="126" spans="1:8">
      <c r="A126" s="5" t="s">
        <v>40</v>
      </c>
      <c r="F126" s="8"/>
    </row>
    <row r="127" spans="1:8">
      <c r="A127" s="91" t="s">
        <v>119</v>
      </c>
      <c r="B127" s="91"/>
      <c r="C127" s="91"/>
      <c r="D127" s="91"/>
      <c r="E127" s="91"/>
      <c r="F127" s="91"/>
      <c r="G127" s="91"/>
    </row>
    <row r="129" spans="1:11">
      <c r="A129" s="88" t="s">
        <v>56</v>
      </c>
      <c r="B129" s="88"/>
      <c r="C129" s="88"/>
      <c r="D129" s="88"/>
      <c r="E129" s="1"/>
      <c r="F129" s="1"/>
      <c r="H129" s="43"/>
      <c r="I129" s="43"/>
      <c r="J129" s="43"/>
      <c r="K129" s="43"/>
    </row>
    <row r="130" spans="1:11">
      <c r="A130" s="16" t="s">
        <v>35</v>
      </c>
      <c r="B130" s="2"/>
      <c r="C130" s="2"/>
      <c r="D130" s="1"/>
      <c r="E130" s="1"/>
      <c r="F130" s="1"/>
      <c r="H130" s="43"/>
      <c r="I130" s="43"/>
      <c r="J130" s="43"/>
      <c r="K130" s="43"/>
    </row>
    <row r="131" spans="1:11">
      <c r="A131" s="3" t="s">
        <v>38</v>
      </c>
      <c r="B131" s="28" t="s">
        <v>143</v>
      </c>
      <c r="C131" s="28" t="s">
        <v>144</v>
      </c>
      <c r="D131" s="3" t="s">
        <v>15</v>
      </c>
      <c r="E131" s="14"/>
      <c r="H131" s="43"/>
      <c r="I131" s="43"/>
      <c r="J131" s="43"/>
      <c r="K131" s="43"/>
    </row>
    <row r="132" spans="1:11">
      <c r="A132" s="4" t="s">
        <v>16</v>
      </c>
      <c r="B132" s="10">
        <v>2.1208557148581191</v>
      </c>
      <c r="C132" s="10">
        <v>2.0709179203402912</v>
      </c>
      <c r="D132" s="36">
        <f>C132/B132*100-100</f>
        <v>-2.3546059341980481</v>
      </c>
      <c r="E132" s="26"/>
      <c r="H132" s="43"/>
      <c r="I132" s="43"/>
      <c r="J132" s="43"/>
      <c r="K132" s="30"/>
    </row>
    <row r="133" spans="1:11">
      <c r="A133" s="4" t="s">
        <v>17</v>
      </c>
      <c r="B133" s="10">
        <v>2.2381330739619436</v>
      </c>
      <c r="C133" s="10">
        <v>2.3287095717561273</v>
      </c>
      <c r="D133" s="36">
        <f t="shared" ref="D133:D140" si="11">C133/B133*100-100</f>
        <v>4.046966592287788</v>
      </c>
      <c r="E133" s="26"/>
      <c r="H133" s="43"/>
      <c r="I133" s="43"/>
      <c r="J133" s="43"/>
      <c r="K133" s="30"/>
    </row>
    <row r="134" spans="1:11">
      <c r="A134" s="4" t="s">
        <v>18</v>
      </c>
      <c r="B134" s="10">
        <v>2.6844318808604521</v>
      </c>
      <c r="C134" s="10">
        <v>2.7758898798544656</v>
      </c>
      <c r="D134" s="36">
        <f t="shared" si="11"/>
        <v>3.4069778281987197</v>
      </c>
      <c r="E134" s="26"/>
      <c r="H134" s="43"/>
      <c r="I134" s="43"/>
      <c r="J134" s="43"/>
      <c r="K134" s="30"/>
    </row>
    <row r="135" spans="1:11">
      <c r="A135" s="4" t="s">
        <v>19</v>
      </c>
      <c r="B135" s="10">
        <v>2.3454097382255767</v>
      </c>
      <c r="C135" s="10">
        <v>2.7017849953026438</v>
      </c>
      <c r="D135" s="36">
        <f t="shared" si="11"/>
        <v>15.194584181554703</v>
      </c>
      <c r="E135" s="26"/>
      <c r="H135" s="43"/>
      <c r="I135" s="43"/>
      <c r="J135" s="43"/>
      <c r="K135" s="30"/>
    </row>
    <row r="136" spans="1:11">
      <c r="A136" s="4" t="s">
        <v>20</v>
      </c>
      <c r="B136" s="10">
        <v>3.9594969615251014</v>
      </c>
      <c r="C136" s="10">
        <v>4.0959184829826611</v>
      </c>
      <c r="D136" s="36">
        <f t="shared" si="11"/>
        <v>3.4454255877244861</v>
      </c>
      <c r="E136" s="26"/>
      <c r="H136" s="43"/>
      <c r="I136" s="43"/>
      <c r="J136" s="43"/>
      <c r="K136" s="30"/>
    </row>
    <row r="137" spans="1:11">
      <c r="A137" s="4" t="s">
        <v>21</v>
      </c>
      <c r="B137" s="10">
        <v>3.029941799312811</v>
      </c>
      <c r="C137" s="10">
        <v>3.1535223086660316</v>
      </c>
      <c r="D137" s="36">
        <f t="shared" si="11"/>
        <v>4.0786430082996503</v>
      </c>
      <c r="E137" s="26"/>
      <c r="H137" s="43"/>
      <c r="I137" s="43"/>
      <c r="J137" s="43"/>
      <c r="K137" s="30"/>
    </row>
    <row r="138" spans="1:11">
      <c r="A138" s="4" t="s">
        <v>22</v>
      </c>
      <c r="B138" s="10">
        <v>2.943968702455988</v>
      </c>
      <c r="C138" s="10">
        <v>3.0049194385521507</v>
      </c>
      <c r="D138" s="36">
        <f t="shared" si="11"/>
        <v>2.0703595131739974</v>
      </c>
      <c r="E138" s="26"/>
      <c r="H138" s="43"/>
      <c r="I138" s="43"/>
      <c r="J138" s="43"/>
      <c r="K138" s="30"/>
    </row>
    <row r="139" spans="1:11">
      <c r="A139" s="4" t="s">
        <v>23</v>
      </c>
      <c r="B139" s="10">
        <v>3.1810055157547708</v>
      </c>
      <c r="C139" s="10">
        <v>3.2513842746400887</v>
      </c>
      <c r="D139" s="36">
        <f t="shared" si="11"/>
        <v>2.2124689358993095</v>
      </c>
      <c r="E139" s="26"/>
      <c r="H139" s="43"/>
      <c r="I139" s="43"/>
      <c r="J139" s="43"/>
      <c r="K139" s="30"/>
    </row>
    <row r="140" spans="1:11">
      <c r="A140" s="4" t="s">
        <v>24</v>
      </c>
      <c r="B140" s="10">
        <v>1.3678756476683938</v>
      </c>
      <c r="C140" s="10">
        <v>1</v>
      </c>
      <c r="D140" s="36">
        <f t="shared" si="11"/>
        <v>-26.893939393939391</v>
      </c>
      <c r="E140" s="26"/>
      <c r="H140" s="43"/>
      <c r="I140" s="43"/>
      <c r="J140" s="43"/>
      <c r="K140" s="30"/>
    </row>
    <row r="141" spans="1:11">
      <c r="A141" s="12" t="s">
        <v>41</v>
      </c>
      <c r="B141" s="27">
        <v>2.7201172677451027</v>
      </c>
      <c r="C141" s="27">
        <v>2.820452433388922</v>
      </c>
      <c r="D141" s="27">
        <f>C141/B141*100-100</f>
        <v>3.6886338259598119</v>
      </c>
      <c r="H141" s="43"/>
      <c r="I141" s="43"/>
      <c r="J141" s="43"/>
      <c r="K141" s="30"/>
    </row>
    <row r="142" spans="1:11">
      <c r="A142" s="5" t="s">
        <v>40</v>
      </c>
      <c r="F142" s="15"/>
    </row>
    <row r="144" spans="1:11">
      <c r="A144" s="88" t="s">
        <v>55</v>
      </c>
      <c r="B144" s="88"/>
      <c r="C144" s="88"/>
      <c r="D144" s="88"/>
      <c r="E144" s="88"/>
      <c r="F144" s="1"/>
    </row>
    <row r="145" spans="1:6">
      <c r="A145" s="16" t="s">
        <v>29</v>
      </c>
      <c r="F145" s="22"/>
    </row>
    <row r="146" spans="1:6">
      <c r="A146" s="3" t="s">
        <v>30</v>
      </c>
      <c r="B146" s="28" t="s">
        <v>143</v>
      </c>
      <c r="C146" s="28" t="s">
        <v>144</v>
      </c>
      <c r="D146" s="3" t="s">
        <v>15</v>
      </c>
      <c r="E146" s="15"/>
    </row>
    <row r="147" spans="1:6">
      <c r="A147" s="4" t="s">
        <v>31</v>
      </c>
      <c r="B147" s="7">
        <v>971.57718284999987</v>
      </c>
      <c r="C147" s="7">
        <v>705.2612021399998</v>
      </c>
      <c r="D147" s="11">
        <f>C147/B147*100-100</f>
        <v>-27.410687016012005</v>
      </c>
      <c r="E147" s="46"/>
      <c r="F147" s="25"/>
    </row>
    <row r="148" spans="1:6">
      <c r="A148" s="4" t="s">
        <v>32</v>
      </c>
      <c r="B148" s="7">
        <v>586.70160128999999</v>
      </c>
      <c r="C148" s="7">
        <v>456.76229477999971</v>
      </c>
      <c r="D148" s="26">
        <f t="shared" ref="D148:D149" si="12">C148/B148*100-100</f>
        <v>-22.147426600557836</v>
      </c>
      <c r="E148" s="46"/>
      <c r="F148" s="25"/>
    </row>
    <row r="149" spans="1:6">
      <c r="A149" s="4" t="s">
        <v>33</v>
      </c>
      <c r="B149" s="7">
        <v>165.8549543099999</v>
      </c>
      <c r="C149" s="7">
        <v>126.59767773999994</v>
      </c>
      <c r="D149" s="26">
        <f t="shared" si="12"/>
        <v>-23.669643595104233</v>
      </c>
      <c r="E149" s="46"/>
      <c r="F149" s="25"/>
    </row>
    <row r="150" spans="1:6">
      <c r="A150" s="12" t="s">
        <v>34</v>
      </c>
      <c r="B150" s="13">
        <v>1724.1337384499998</v>
      </c>
      <c r="C150" s="13">
        <v>1288.6211746599995</v>
      </c>
      <c r="D150" s="27">
        <f>C150/B150*100-100</f>
        <v>-25.259790124026409</v>
      </c>
      <c r="E150" s="25"/>
      <c r="F150" s="17"/>
    </row>
    <row r="151" spans="1:6">
      <c r="A151" s="5" t="s">
        <v>40</v>
      </c>
      <c r="B151" s="22"/>
      <c r="C151" s="22"/>
    </row>
    <row r="152" spans="1:6">
      <c r="B152" s="22"/>
      <c r="C152" s="22"/>
    </row>
    <row r="153" spans="1:6">
      <c r="B153" s="22"/>
      <c r="C153" s="22"/>
    </row>
    <row r="154" spans="1:6">
      <c r="C154" s="18"/>
    </row>
    <row r="155" spans="1:6">
      <c r="B155" s="10"/>
      <c r="C155" s="22"/>
    </row>
    <row r="156" spans="1:6">
      <c r="B156" s="87"/>
      <c r="C156" s="87"/>
      <c r="D156" s="87"/>
      <c r="E156" s="87"/>
    </row>
    <row r="157" spans="1:6">
      <c r="B157" s="87"/>
      <c r="C157" s="87"/>
      <c r="D157" s="87"/>
      <c r="E157" s="87"/>
    </row>
  </sheetData>
  <mergeCells count="26">
    <mergeCell ref="A43:F43"/>
    <mergeCell ref="A84:E84"/>
    <mergeCell ref="A67:E67"/>
    <mergeCell ref="A29:E29"/>
    <mergeCell ref="F29:G29"/>
    <mergeCell ref="A52:E52"/>
    <mergeCell ref="F52:G52"/>
    <mergeCell ref="A82:E82"/>
    <mergeCell ref="F82:G82"/>
    <mergeCell ref="A1:F2"/>
    <mergeCell ref="A5:D5"/>
    <mergeCell ref="A31:E31"/>
    <mergeCell ref="A18:E18"/>
    <mergeCell ref="A3:B3"/>
    <mergeCell ref="A16:E16"/>
    <mergeCell ref="B156:E157"/>
    <mergeCell ref="A54:D54"/>
    <mergeCell ref="A69:D69"/>
    <mergeCell ref="A100:C100"/>
    <mergeCell ref="A114:E114"/>
    <mergeCell ref="A129:D129"/>
    <mergeCell ref="A85:A86"/>
    <mergeCell ref="B85:C85"/>
    <mergeCell ref="D85:E85"/>
    <mergeCell ref="A127:G127"/>
    <mergeCell ref="A144:E144"/>
  </mergeCells>
  <pageMargins left="0.7" right="0.7" top="0.75" bottom="0.75" header="0.3" footer="0.3"/>
  <pageSetup paperSize="9" scale="67" orientation="portrait" r:id="rId1"/>
  <rowBreaks count="2" manualBreakCount="2">
    <brk id="53" max="7" man="1"/>
    <brk id="80" max="7" man="1"/>
  </rowBreaks>
  <ignoredErrors>
    <ignoredError sqref="B65:C65 B111:C111 B97:E9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workbookViewId="0">
      <selection activeCell="G13" sqref="G13"/>
    </sheetView>
  </sheetViews>
  <sheetFormatPr defaultRowHeight="15"/>
  <cols>
    <col min="1" max="1" width="37.28515625" customWidth="1"/>
    <col min="2" max="2" width="12.85546875" customWidth="1"/>
    <col min="3" max="3" width="12.7109375" customWidth="1"/>
    <col min="4" max="5" width="12" customWidth="1"/>
    <col min="6" max="6" width="11" customWidth="1"/>
    <col min="7" max="7" width="10.5703125" customWidth="1"/>
  </cols>
  <sheetData>
    <row r="1" spans="1:5">
      <c r="A1" s="87" t="s">
        <v>102</v>
      </c>
      <c r="B1" s="87"/>
      <c r="C1" s="87"/>
      <c r="D1" s="87"/>
    </row>
    <row r="2" spans="1:5">
      <c r="A2" s="87"/>
      <c r="B2" s="87"/>
      <c r="C2" s="87"/>
      <c r="D2" s="87"/>
    </row>
    <row r="4" spans="1:5">
      <c r="A4" s="95" t="s">
        <v>111</v>
      </c>
      <c r="B4" s="95"/>
      <c r="C4" s="95"/>
      <c r="D4" s="95"/>
      <c r="E4" s="50"/>
    </row>
    <row r="5" spans="1:5">
      <c r="A5" s="51" t="s">
        <v>59</v>
      </c>
      <c r="B5" s="60" t="s">
        <v>60</v>
      </c>
      <c r="C5" s="60" t="s">
        <v>109</v>
      </c>
      <c r="D5" s="52" t="s">
        <v>61</v>
      </c>
    </row>
    <row r="6" spans="1:5">
      <c r="A6" s="53" t="s">
        <v>62</v>
      </c>
      <c r="B6" s="7">
        <v>169</v>
      </c>
      <c r="C6" s="32">
        <v>167</v>
      </c>
      <c r="D6" s="36">
        <v>-1.1834319526627155</v>
      </c>
    </row>
    <row r="7" spans="1:5">
      <c r="A7" s="53" t="s">
        <v>63</v>
      </c>
      <c r="B7" s="32">
        <v>33074</v>
      </c>
      <c r="C7" s="32">
        <v>32806</v>
      </c>
      <c r="D7" s="36">
        <v>-0.81030416641470993</v>
      </c>
    </row>
    <row r="8" spans="1:5">
      <c r="A8" s="53" t="s">
        <v>64</v>
      </c>
      <c r="B8" s="32">
        <v>1292.4269999999999</v>
      </c>
      <c r="C8" s="7">
        <v>1099.742</v>
      </c>
      <c r="D8" s="36">
        <v>-14.908772410356647</v>
      </c>
    </row>
    <row r="9" spans="1:5">
      <c r="A9" s="53" t="s">
        <v>65</v>
      </c>
      <c r="B9" s="32">
        <v>3515.5529999999999</v>
      </c>
      <c r="C9" s="7">
        <v>3101.77</v>
      </c>
      <c r="D9" s="36">
        <v>-11.770068606560613</v>
      </c>
    </row>
    <row r="10" spans="1:5">
      <c r="A10" s="53" t="s">
        <v>66</v>
      </c>
      <c r="B10" s="33">
        <v>2.7201172677451027</v>
      </c>
      <c r="C10" s="10">
        <v>2.820452433388922</v>
      </c>
      <c r="D10" s="36">
        <v>3.6886338259598119</v>
      </c>
    </row>
    <row r="11" spans="1:5">
      <c r="A11" s="53" t="s">
        <v>67</v>
      </c>
      <c r="B11" s="84">
        <v>78.881053950361107</v>
      </c>
      <c r="C11" s="39">
        <v>70.8077114329041</v>
      </c>
      <c r="D11" s="36">
        <v>-10.234830942468719</v>
      </c>
    </row>
    <row r="12" spans="1:5">
      <c r="A12" s="53" t="s">
        <v>68</v>
      </c>
      <c r="B12" s="32">
        <v>418.30456217130825</v>
      </c>
      <c r="C12" s="7">
        <v>341.10054973749811</v>
      </c>
      <c r="D12" s="36">
        <v>-18.456411766839111</v>
      </c>
    </row>
    <row r="13" spans="1:5">
      <c r="A13" s="54" t="s">
        <v>69</v>
      </c>
      <c r="B13" s="34">
        <v>329.96304736317126</v>
      </c>
      <c r="C13" s="9">
        <v>241.52549295417705</v>
      </c>
      <c r="D13" s="55">
        <v>-26.802260166925933</v>
      </c>
    </row>
    <row r="14" spans="1:5">
      <c r="A14" s="53" t="s">
        <v>70</v>
      </c>
    </row>
    <row r="15" spans="1:5">
      <c r="A15" s="99" t="s">
        <v>148</v>
      </c>
      <c r="B15" s="99"/>
      <c r="C15" s="99"/>
      <c r="D15" s="99"/>
      <c r="E15" s="99"/>
    </row>
    <row r="17" spans="1:7">
      <c r="A17" s="95" t="s">
        <v>103</v>
      </c>
      <c r="B17" s="95"/>
      <c r="C17" s="95"/>
      <c r="D17" s="95"/>
      <c r="E17" s="56"/>
    </row>
    <row r="18" spans="1:7" s="59" customFormat="1" ht="30">
      <c r="A18" s="57" t="s">
        <v>59</v>
      </c>
      <c r="B18" s="58" t="s">
        <v>71</v>
      </c>
      <c r="C18" s="58" t="s">
        <v>72</v>
      </c>
      <c r="D18" s="58" t="s">
        <v>141</v>
      </c>
      <c r="E18" s="58" t="s">
        <v>73</v>
      </c>
    </row>
    <row r="19" spans="1:7">
      <c r="A19" s="53" t="s">
        <v>62</v>
      </c>
      <c r="B19" s="7">
        <v>123</v>
      </c>
      <c r="C19" s="7">
        <v>44</v>
      </c>
      <c r="D19" s="97"/>
      <c r="E19" s="8">
        <v>167</v>
      </c>
    </row>
    <row r="20" spans="1:7">
      <c r="A20" s="53" t="s">
        <v>63</v>
      </c>
      <c r="B20" s="7">
        <v>27358</v>
      </c>
      <c r="C20" s="7">
        <v>5448</v>
      </c>
      <c r="D20" s="97"/>
      <c r="E20" s="8">
        <v>32806</v>
      </c>
    </row>
    <row r="21" spans="1:7">
      <c r="A21" s="53" t="s">
        <v>64</v>
      </c>
      <c r="B21" s="7">
        <v>1012.46</v>
      </c>
      <c r="C21" s="7">
        <v>86.576999999999998</v>
      </c>
      <c r="D21" s="75">
        <v>0.70499999999999996</v>
      </c>
      <c r="E21" s="8">
        <v>1099.742</v>
      </c>
    </row>
    <row r="22" spans="1:7">
      <c r="A22" s="53" t="s">
        <v>65</v>
      </c>
      <c r="B22" s="7">
        <v>2511.7730000000001</v>
      </c>
      <c r="C22" s="7">
        <v>585.57299999999998</v>
      </c>
      <c r="D22" s="75">
        <v>4.4240000000000004</v>
      </c>
      <c r="E22" s="8">
        <v>3101.77</v>
      </c>
    </row>
    <row r="23" spans="1:7">
      <c r="A23" s="53" t="s">
        <v>66</v>
      </c>
      <c r="B23" s="10">
        <v>2.4835017001179471</v>
      </c>
      <c r="C23" s="10">
        <v>6.7636092726705703</v>
      </c>
      <c r="D23" s="10">
        <v>6.3</v>
      </c>
      <c r="E23" s="26">
        <v>2.820452433388922</v>
      </c>
    </row>
    <row r="24" spans="1:7">
      <c r="A24" s="53" t="s">
        <v>67</v>
      </c>
      <c r="B24" s="40">
        <v>68.189844593033996</v>
      </c>
      <c r="C24" s="40">
        <v>83.754925017562101</v>
      </c>
      <c r="D24" s="40">
        <v>68.115257439773302</v>
      </c>
      <c r="E24" s="36">
        <v>70.8077114329041</v>
      </c>
    </row>
    <row r="25" spans="1:7">
      <c r="A25" s="53" t="s">
        <v>68</v>
      </c>
      <c r="B25" s="7">
        <v>359.02631872059663</v>
      </c>
      <c r="C25" s="7">
        <v>268.92071188064176</v>
      </c>
      <c r="D25" s="7">
        <v>414</v>
      </c>
      <c r="E25" s="8">
        <v>341.10054973749811</v>
      </c>
    </row>
    <row r="26" spans="1:7">
      <c r="A26" s="54" t="s">
        <v>69</v>
      </c>
      <c r="B26" s="9">
        <v>244.8194887836658</v>
      </c>
      <c r="C26" s="9">
        <v>225.23434059232565</v>
      </c>
      <c r="D26" s="9">
        <v>282</v>
      </c>
      <c r="E26" s="24">
        <v>241.52549295417705</v>
      </c>
    </row>
    <row r="27" spans="1:7">
      <c r="A27" s="53" t="s">
        <v>70</v>
      </c>
    </row>
    <row r="28" spans="1:7" ht="24.75" customHeight="1">
      <c r="A28" s="98" t="s">
        <v>142</v>
      </c>
      <c r="B28" s="98"/>
      <c r="C28" s="98"/>
      <c r="D28" s="98"/>
      <c r="E28" s="98"/>
      <c r="F28" s="98"/>
      <c r="G28" s="98"/>
    </row>
    <row r="30" spans="1:7">
      <c r="A30" s="95" t="s">
        <v>104</v>
      </c>
      <c r="B30" s="95"/>
      <c r="C30" s="95"/>
      <c r="D30" s="95"/>
      <c r="E30" s="50"/>
    </row>
    <row r="31" spans="1:7">
      <c r="A31" s="57" t="s">
        <v>59</v>
      </c>
      <c r="B31" s="58" t="s">
        <v>74</v>
      </c>
      <c r="C31" s="58" t="s">
        <v>75</v>
      </c>
      <c r="D31" s="58" t="s">
        <v>76</v>
      </c>
      <c r="E31" s="58" t="s">
        <v>73</v>
      </c>
    </row>
    <row r="32" spans="1:7" s="15" customFormat="1">
      <c r="A32" s="53" t="s">
        <v>62</v>
      </c>
      <c r="B32" s="7">
        <v>137</v>
      </c>
      <c r="C32" s="7">
        <v>19</v>
      </c>
      <c r="D32" s="7">
        <v>11</v>
      </c>
      <c r="E32" s="8">
        <v>167</v>
      </c>
    </row>
    <row r="33" spans="1:7" s="15" customFormat="1">
      <c r="A33" s="53" t="s">
        <v>64</v>
      </c>
      <c r="B33" s="7">
        <v>959.11800000000005</v>
      </c>
      <c r="C33" s="7">
        <v>107.498</v>
      </c>
      <c r="D33" s="7">
        <v>33.125999999999998</v>
      </c>
      <c r="E33" s="8">
        <v>1099.742</v>
      </c>
    </row>
    <row r="34" spans="1:7">
      <c r="A34" s="53" t="s">
        <v>63</v>
      </c>
      <c r="B34" s="7">
        <v>29106</v>
      </c>
      <c r="C34" s="7">
        <v>2493</v>
      </c>
      <c r="D34" s="7">
        <v>1207</v>
      </c>
      <c r="E34" s="8">
        <v>32806</v>
      </c>
      <c r="F34" s="53"/>
    </row>
    <row r="35" spans="1:7">
      <c r="A35" s="53" t="s">
        <v>65</v>
      </c>
      <c r="B35" s="7">
        <v>2815.7089999999998</v>
      </c>
      <c r="C35" s="7">
        <v>202.15199999999999</v>
      </c>
      <c r="D35" s="7">
        <v>83.909000000000006</v>
      </c>
      <c r="E35" s="8">
        <v>3101.77</v>
      </c>
    </row>
    <row r="36" spans="1:7">
      <c r="A36" s="53" t="s">
        <v>66</v>
      </c>
      <c r="B36" s="10">
        <v>2.9357274078893316</v>
      </c>
      <c r="C36" s="10">
        <v>1.8805187073247875</v>
      </c>
      <c r="D36" s="10">
        <v>2.5330254181005856</v>
      </c>
      <c r="E36" s="26">
        <v>2.820452433388922</v>
      </c>
    </row>
    <row r="37" spans="1:7">
      <c r="A37" s="53" t="s">
        <v>67</v>
      </c>
      <c r="B37" s="40">
        <v>72.048242428699709</v>
      </c>
      <c r="C37" s="40">
        <v>59.354829683244404</v>
      </c>
      <c r="D37" s="40">
        <v>62.563713720038706</v>
      </c>
      <c r="E37" s="36">
        <v>70.8077114329041</v>
      </c>
    </row>
    <row r="38" spans="1:7">
      <c r="A38" s="53" t="s">
        <v>68</v>
      </c>
      <c r="B38" s="7">
        <v>336.25707620076503</v>
      </c>
      <c r="C38" s="7">
        <v>254.50642188715418</v>
      </c>
      <c r="D38" s="7">
        <v>679.9629344532724</v>
      </c>
      <c r="E38" s="8">
        <v>341.10054973749828</v>
      </c>
    </row>
    <row r="39" spans="1:7">
      <c r="A39" s="54" t="s">
        <v>69</v>
      </c>
      <c r="B39" s="9">
        <v>242.26731344478466</v>
      </c>
      <c r="C39" s="9">
        <v>151.06185324403984</v>
      </c>
      <c r="D39" s="9">
        <v>425.41006371372009</v>
      </c>
      <c r="E39" s="24">
        <v>241.5254929541772</v>
      </c>
    </row>
    <row r="40" spans="1:7">
      <c r="A40" s="53" t="s">
        <v>70</v>
      </c>
    </row>
    <row r="43" spans="1:7">
      <c r="A43" s="100" t="s">
        <v>105</v>
      </c>
      <c r="B43" s="100"/>
      <c r="C43" s="100"/>
      <c r="D43" s="100"/>
      <c r="E43" s="100"/>
      <c r="F43" s="100"/>
    </row>
    <row r="44" spans="1:7" ht="30">
      <c r="A44" s="82" t="s">
        <v>59</v>
      </c>
      <c r="B44" s="69" t="s">
        <v>89</v>
      </c>
      <c r="C44" s="69" t="s">
        <v>90</v>
      </c>
      <c r="D44" s="58" t="s">
        <v>91</v>
      </c>
      <c r="E44" s="69" t="s">
        <v>72</v>
      </c>
      <c r="F44" s="58" t="s">
        <v>141</v>
      </c>
      <c r="G44" s="58" t="s">
        <v>73</v>
      </c>
    </row>
    <row r="45" spans="1:7">
      <c r="A45" s="70" t="s">
        <v>64</v>
      </c>
      <c r="B45" s="7">
        <v>500.31599999999997</v>
      </c>
      <c r="C45" s="7">
        <v>340.47800000000001</v>
      </c>
      <c r="D45" s="7">
        <v>171.666</v>
      </c>
      <c r="E45" s="7">
        <v>86.576999999999998</v>
      </c>
      <c r="F45" s="75">
        <v>0.70499999999999996</v>
      </c>
      <c r="G45" s="83">
        <v>1099.742</v>
      </c>
    </row>
    <row r="46" spans="1:7">
      <c r="A46" s="70" t="s">
        <v>65</v>
      </c>
      <c r="B46" s="7">
        <v>1339.4159999999999</v>
      </c>
      <c r="C46" s="7">
        <v>760.84699999999998</v>
      </c>
      <c r="D46" s="7">
        <v>411.51</v>
      </c>
      <c r="E46" s="7">
        <v>585.57299999999998</v>
      </c>
      <c r="F46" s="75">
        <v>4.4240000000000004</v>
      </c>
      <c r="G46" s="83">
        <v>3101.77</v>
      </c>
    </row>
    <row r="47" spans="1:7">
      <c r="A47" s="70" t="s">
        <v>66</v>
      </c>
      <c r="B47" s="10">
        <v>2.6771400474899898</v>
      </c>
      <c r="C47" s="10">
        <v>2.2346436480477401</v>
      </c>
      <c r="D47" s="10">
        <v>2.3971549404075398</v>
      </c>
      <c r="E47" s="10">
        <v>6.7636092726705703</v>
      </c>
      <c r="F47" s="10">
        <v>6.2751773049645401</v>
      </c>
      <c r="G47" s="36">
        <v>2.820452433388922</v>
      </c>
    </row>
    <row r="48" spans="1:7">
      <c r="A48" s="70" t="s">
        <v>67</v>
      </c>
      <c r="B48" s="40">
        <v>61.919694835941094</v>
      </c>
      <c r="C48" s="40">
        <v>77.131924642343591</v>
      </c>
      <c r="D48" s="40">
        <v>74.21922002578431</v>
      </c>
      <c r="E48" s="7">
        <v>83.754925017562101</v>
      </c>
      <c r="F48" s="7">
        <v>68.115257439773302</v>
      </c>
      <c r="G48" s="36">
        <v>70.8077114329041</v>
      </c>
    </row>
    <row r="49" spans="1:7">
      <c r="A49" s="70" t="s">
        <v>68</v>
      </c>
      <c r="B49" s="7">
        <v>496.02256320163502</v>
      </c>
      <c r="C49" s="7">
        <v>231.179582242907</v>
      </c>
      <c r="D49" s="7">
        <v>191.836102166589</v>
      </c>
      <c r="E49" s="7">
        <v>268.92071188064199</v>
      </c>
      <c r="F49" s="7">
        <v>413.60803282478003</v>
      </c>
      <c r="G49" s="41">
        <v>341</v>
      </c>
    </row>
    <row r="50" spans="1:7">
      <c r="A50" s="71" t="s">
        <v>69</v>
      </c>
      <c r="B50" s="9">
        <v>307.13565745186497</v>
      </c>
      <c r="C50" s="9">
        <v>178.313261164084</v>
      </c>
      <c r="D50" s="9">
        <v>142.37925875590901</v>
      </c>
      <c r="E50" s="9">
        <v>225.23434059232599</v>
      </c>
      <c r="F50" s="9">
        <v>281.73017635018101</v>
      </c>
      <c r="G50" s="24">
        <v>242</v>
      </c>
    </row>
    <row r="51" spans="1:7">
      <c r="A51" s="53" t="s">
        <v>70</v>
      </c>
      <c r="B51" s="5"/>
      <c r="C51" s="5"/>
      <c r="D51" s="1"/>
      <c r="E51" s="1"/>
      <c r="F51" s="1"/>
      <c r="G51" s="1"/>
    </row>
    <row r="52" spans="1:7" ht="27.75" customHeight="1">
      <c r="A52" s="98" t="s">
        <v>142</v>
      </c>
      <c r="B52" s="98"/>
      <c r="C52" s="98"/>
      <c r="D52" s="98"/>
      <c r="E52" s="98"/>
      <c r="F52" s="98"/>
      <c r="G52" s="98"/>
    </row>
    <row r="54" spans="1:7">
      <c r="A54" s="95" t="s">
        <v>110</v>
      </c>
      <c r="B54" s="95"/>
      <c r="C54" s="95"/>
      <c r="D54" s="95"/>
      <c r="E54" s="95"/>
      <c r="F54" s="95"/>
      <c r="G54" s="1"/>
    </row>
    <row r="55" spans="1:7" ht="30">
      <c r="A55" s="57" t="s">
        <v>77</v>
      </c>
      <c r="B55" s="60" t="s">
        <v>60</v>
      </c>
      <c r="C55" s="60" t="s">
        <v>109</v>
      </c>
      <c r="D55" s="60" t="s">
        <v>112</v>
      </c>
      <c r="E55" s="60" t="s">
        <v>78</v>
      </c>
    </row>
    <row r="56" spans="1:7">
      <c r="A56" s="53" t="s">
        <v>79</v>
      </c>
      <c r="B56" s="7">
        <v>331933</v>
      </c>
      <c r="C56" s="7">
        <v>307031</v>
      </c>
      <c r="D56" s="26">
        <v>27.918457238152222</v>
      </c>
      <c r="E56" s="36">
        <v>-7.5021163909584061</v>
      </c>
    </row>
    <row r="57" spans="1:7">
      <c r="A57" s="53" t="s">
        <v>80</v>
      </c>
      <c r="B57" s="7">
        <v>72997</v>
      </c>
      <c r="C57" s="7">
        <v>70217</v>
      </c>
      <c r="D57" s="26">
        <v>6.3848611765304959</v>
      </c>
      <c r="E57" s="36">
        <v>-3.8083756866720506</v>
      </c>
    </row>
    <row r="58" spans="1:7">
      <c r="A58" s="53" t="s">
        <v>81</v>
      </c>
      <c r="B58" s="7">
        <v>145040</v>
      </c>
      <c r="C58" s="7">
        <v>138249</v>
      </c>
      <c r="D58" s="26">
        <v>12.571039389238567</v>
      </c>
      <c r="E58" s="36">
        <v>-4.6821566464423654</v>
      </c>
    </row>
    <row r="59" spans="1:7">
      <c r="A59" s="53" t="s">
        <v>82</v>
      </c>
      <c r="B59" s="7">
        <v>350187</v>
      </c>
      <c r="C59" s="7">
        <v>268236</v>
      </c>
      <c r="D59" s="26">
        <v>24.390811663099164</v>
      </c>
      <c r="E59" s="36">
        <v>-23.402068037934015</v>
      </c>
    </row>
    <row r="60" spans="1:7">
      <c r="A60" s="53" t="s">
        <v>83</v>
      </c>
      <c r="B60" s="7">
        <v>267733</v>
      </c>
      <c r="C60" s="7">
        <v>211784</v>
      </c>
      <c r="D60" s="26">
        <v>19.257607693440825</v>
      </c>
      <c r="E60" s="36">
        <v>-20.89731187414327</v>
      </c>
    </row>
    <row r="61" spans="1:7">
      <c r="A61" s="53" t="s">
        <v>84</v>
      </c>
      <c r="B61" s="7">
        <v>85566</v>
      </c>
      <c r="C61" s="7">
        <v>70309</v>
      </c>
      <c r="D61" s="26">
        <v>6.3932267750072285</v>
      </c>
      <c r="E61" s="36">
        <v>-17.830680410443406</v>
      </c>
    </row>
    <row r="62" spans="1:7">
      <c r="A62" s="53" t="s">
        <v>85</v>
      </c>
      <c r="B62" s="7">
        <v>23005</v>
      </c>
      <c r="C62" s="7">
        <v>22157</v>
      </c>
      <c r="D62" s="26">
        <v>2.0147452766194252</v>
      </c>
      <c r="E62" s="36">
        <v>-3.6861551836557283</v>
      </c>
    </row>
    <row r="63" spans="1:7">
      <c r="A63" s="53" t="s">
        <v>86</v>
      </c>
      <c r="B63" s="7">
        <v>15773</v>
      </c>
      <c r="C63" s="7">
        <v>11739</v>
      </c>
      <c r="D63" s="26">
        <v>1.0674321795475668</v>
      </c>
      <c r="E63" s="36">
        <v>-25.575350282127687</v>
      </c>
    </row>
    <row r="64" spans="1:7">
      <c r="A64" s="53" t="s">
        <v>87</v>
      </c>
      <c r="B64" s="7">
        <v>193</v>
      </c>
      <c r="C64" s="7">
        <v>20</v>
      </c>
      <c r="D64" s="26">
        <v>1.8186083645073119E-3</v>
      </c>
      <c r="E64" s="36">
        <v>-89.637305699481871</v>
      </c>
    </row>
    <row r="65" spans="1:7">
      <c r="A65" s="61" t="s">
        <v>88</v>
      </c>
      <c r="B65" s="13">
        <f>SUM(B56:B64)</f>
        <v>1292427</v>
      </c>
      <c r="C65" s="13">
        <f>SUM(C56:C64)</f>
        <v>1099742</v>
      </c>
      <c r="D65" s="27">
        <v>100</v>
      </c>
      <c r="E65" s="27">
        <v>-14.908772410356638</v>
      </c>
    </row>
    <row r="66" spans="1:7">
      <c r="A66" s="53" t="s">
        <v>70</v>
      </c>
    </row>
    <row r="67" spans="1:7">
      <c r="A67" s="86" t="s">
        <v>148</v>
      </c>
    </row>
    <row r="69" spans="1:7">
      <c r="A69" s="95" t="s">
        <v>106</v>
      </c>
      <c r="B69" s="95"/>
      <c r="C69" s="95"/>
      <c r="D69" s="95"/>
      <c r="E69" s="95"/>
      <c r="F69" s="95"/>
    </row>
    <row r="70" spans="1:7" ht="34.5" customHeight="1">
      <c r="A70" s="57" t="s">
        <v>77</v>
      </c>
      <c r="B70" s="58" t="s">
        <v>89</v>
      </c>
      <c r="C70" s="58" t="s">
        <v>90</v>
      </c>
      <c r="D70" s="58" t="s">
        <v>91</v>
      </c>
      <c r="E70" s="58" t="s">
        <v>72</v>
      </c>
      <c r="F70" s="58" t="s">
        <v>141</v>
      </c>
      <c r="G70" s="58" t="s">
        <v>92</v>
      </c>
    </row>
    <row r="71" spans="1:7">
      <c r="A71" s="53" t="s">
        <v>79</v>
      </c>
      <c r="B71" s="7">
        <v>151501</v>
      </c>
      <c r="C71" s="7">
        <v>101897</v>
      </c>
      <c r="D71" s="7">
        <v>32023</v>
      </c>
      <c r="E71" s="7">
        <v>21053</v>
      </c>
      <c r="F71" s="7">
        <v>557</v>
      </c>
      <c r="G71" s="8">
        <f>SUM(B71:F71)</f>
        <v>307031</v>
      </c>
    </row>
    <row r="72" spans="1:7">
      <c r="A72" s="53" t="s">
        <v>80</v>
      </c>
      <c r="B72" s="7">
        <v>31176</v>
      </c>
      <c r="C72" s="7">
        <v>21539</v>
      </c>
      <c r="D72" s="7">
        <v>9619</v>
      </c>
      <c r="E72" s="7">
        <v>7883</v>
      </c>
      <c r="F72" s="7">
        <v>0</v>
      </c>
      <c r="G72" s="8">
        <f t="shared" ref="G72:G79" si="0">SUM(B72:F72)</f>
        <v>70217</v>
      </c>
    </row>
    <row r="73" spans="1:7">
      <c r="A73" s="53" t="s">
        <v>81</v>
      </c>
      <c r="B73" s="7">
        <v>48752</v>
      </c>
      <c r="C73" s="7">
        <v>46506</v>
      </c>
      <c r="D73" s="7">
        <v>30132</v>
      </c>
      <c r="E73" s="7">
        <v>12834</v>
      </c>
      <c r="F73" s="7">
        <v>25</v>
      </c>
      <c r="G73" s="8">
        <f t="shared" si="0"/>
        <v>138249</v>
      </c>
    </row>
    <row r="74" spans="1:7">
      <c r="A74" s="53" t="s">
        <v>82</v>
      </c>
      <c r="B74" s="7">
        <v>85495</v>
      </c>
      <c r="C74" s="7">
        <v>92709</v>
      </c>
      <c r="D74" s="7">
        <v>66257</v>
      </c>
      <c r="E74" s="7">
        <v>23698</v>
      </c>
      <c r="F74" s="7">
        <v>77</v>
      </c>
      <c r="G74" s="8">
        <f t="shared" si="0"/>
        <v>268236</v>
      </c>
    </row>
    <row r="75" spans="1:7">
      <c r="A75" s="53" t="s">
        <v>83</v>
      </c>
      <c r="B75" s="7">
        <v>130605</v>
      </c>
      <c r="C75" s="7">
        <v>50256</v>
      </c>
      <c r="D75" s="7">
        <v>18975</v>
      </c>
      <c r="E75" s="7">
        <v>11915</v>
      </c>
      <c r="F75" s="7">
        <v>33</v>
      </c>
      <c r="G75" s="8">
        <f t="shared" si="0"/>
        <v>211784</v>
      </c>
    </row>
    <row r="76" spans="1:7">
      <c r="A76" s="53" t="s">
        <v>84</v>
      </c>
      <c r="B76" s="7">
        <v>40891</v>
      </c>
      <c r="C76" s="7">
        <v>16982</v>
      </c>
      <c r="D76" s="7">
        <v>7020</v>
      </c>
      <c r="E76" s="7">
        <v>5405</v>
      </c>
      <c r="F76" s="7">
        <v>11</v>
      </c>
      <c r="G76" s="8">
        <f t="shared" si="0"/>
        <v>70309</v>
      </c>
    </row>
    <row r="77" spans="1:7">
      <c r="A77" s="53" t="s">
        <v>85</v>
      </c>
      <c r="B77" s="7">
        <v>6491</v>
      </c>
      <c r="C77" s="7">
        <v>7165</v>
      </c>
      <c r="D77" s="7">
        <v>5752</v>
      </c>
      <c r="E77" s="7">
        <v>2748</v>
      </c>
      <c r="F77" s="7">
        <v>1</v>
      </c>
      <c r="G77" s="8">
        <f t="shared" si="0"/>
        <v>22157</v>
      </c>
    </row>
    <row r="78" spans="1:7">
      <c r="A78" s="53" t="s">
        <v>86</v>
      </c>
      <c r="B78" s="7">
        <v>5400</v>
      </c>
      <c r="C78" s="7">
        <v>3409</v>
      </c>
      <c r="D78" s="7">
        <v>1888</v>
      </c>
      <c r="E78" s="7">
        <v>1041</v>
      </c>
      <c r="F78" s="7">
        <v>1</v>
      </c>
      <c r="G78" s="8">
        <f t="shared" si="0"/>
        <v>11739</v>
      </c>
    </row>
    <row r="79" spans="1:7">
      <c r="A79" s="53" t="s">
        <v>87</v>
      </c>
      <c r="B79" s="7">
        <v>5</v>
      </c>
      <c r="C79" s="7">
        <v>15</v>
      </c>
      <c r="D79" s="7">
        <v>0</v>
      </c>
      <c r="E79" s="7">
        <v>0</v>
      </c>
      <c r="F79" s="7">
        <v>0</v>
      </c>
      <c r="G79" s="8">
        <f t="shared" si="0"/>
        <v>20</v>
      </c>
    </row>
    <row r="80" spans="1:7">
      <c r="A80" s="61" t="s">
        <v>88</v>
      </c>
      <c r="B80" s="13">
        <f>SUM(B71:B79)</f>
        <v>500316</v>
      </c>
      <c r="C80" s="13">
        <f t="shared" ref="C80:G80" si="1">SUM(C71:C79)</f>
        <v>340478</v>
      </c>
      <c r="D80" s="13">
        <f t="shared" si="1"/>
        <v>171666</v>
      </c>
      <c r="E80" s="13">
        <f t="shared" si="1"/>
        <v>86577</v>
      </c>
      <c r="F80" s="13">
        <f t="shared" si="1"/>
        <v>705</v>
      </c>
      <c r="G80" s="13">
        <f t="shared" si="1"/>
        <v>1099742</v>
      </c>
    </row>
    <row r="81" spans="1:7">
      <c r="A81" s="53" t="s">
        <v>70</v>
      </c>
    </row>
    <row r="82" spans="1:7" ht="25.5" customHeight="1">
      <c r="A82" s="98" t="s">
        <v>142</v>
      </c>
      <c r="B82" s="98"/>
      <c r="C82" s="98"/>
      <c r="D82" s="98"/>
      <c r="E82" s="98"/>
      <c r="F82" s="98"/>
      <c r="G82" s="98"/>
    </row>
    <row r="84" spans="1:7">
      <c r="A84" s="95" t="s">
        <v>113</v>
      </c>
      <c r="B84" s="95"/>
      <c r="C84" s="95"/>
      <c r="D84" s="95"/>
      <c r="E84" s="95"/>
      <c r="F84" s="78"/>
    </row>
    <row r="85" spans="1:7">
      <c r="A85" s="96" t="s">
        <v>77</v>
      </c>
      <c r="B85" s="90" t="s">
        <v>108</v>
      </c>
      <c r="C85" s="90"/>
      <c r="D85" s="90" t="s">
        <v>107</v>
      </c>
      <c r="E85" s="90"/>
    </row>
    <row r="86" spans="1:7">
      <c r="A86" s="96"/>
      <c r="B86" s="60" t="s">
        <v>60</v>
      </c>
      <c r="C86" s="60" t="s">
        <v>109</v>
      </c>
      <c r="D86" s="60" t="s">
        <v>60</v>
      </c>
      <c r="E86" s="60" t="s">
        <v>109</v>
      </c>
    </row>
    <row r="87" spans="1:7">
      <c r="A87" t="s">
        <v>121</v>
      </c>
      <c r="B87" s="22">
        <v>96109</v>
      </c>
      <c r="C87" s="22">
        <v>103125</v>
      </c>
      <c r="D87" s="22">
        <v>271895</v>
      </c>
      <c r="E87" s="22">
        <v>328311</v>
      </c>
    </row>
    <row r="88" spans="1:7">
      <c r="A88" t="s">
        <v>122</v>
      </c>
      <c r="B88" s="22">
        <v>68624</v>
      </c>
      <c r="C88" s="22">
        <v>53774</v>
      </c>
      <c r="D88" s="22">
        <v>258077</v>
      </c>
      <c r="E88" s="22">
        <v>212412</v>
      </c>
    </row>
    <row r="89" spans="1:7">
      <c r="A89" t="s">
        <v>123</v>
      </c>
      <c r="B89" s="22">
        <v>121384</v>
      </c>
      <c r="C89" s="22">
        <v>51028</v>
      </c>
      <c r="D89" s="22">
        <v>202956</v>
      </c>
      <c r="E89" s="22">
        <v>100264</v>
      </c>
    </row>
    <row r="90" spans="1:7">
      <c r="A90" t="s">
        <v>124</v>
      </c>
      <c r="B90" s="22">
        <v>57115</v>
      </c>
      <c r="C90" s="22">
        <v>47182</v>
      </c>
      <c r="D90" s="22">
        <v>171712</v>
      </c>
      <c r="E90" s="22">
        <v>146682</v>
      </c>
    </row>
    <row r="91" spans="1:7">
      <c r="A91" t="s">
        <v>125</v>
      </c>
      <c r="B91" s="22">
        <v>45160</v>
      </c>
      <c r="C91" s="22">
        <v>45605</v>
      </c>
      <c r="D91" s="22">
        <v>123384</v>
      </c>
      <c r="E91" s="22">
        <v>145893</v>
      </c>
    </row>
    <row r="92" spans="1:7">
      <c r="A92" t="s">
        <v>126</v>
      </c>
      <c r="B92" s="22">
        <v>36780</v>
      </c>
      <c r="C92" s="22">
        <v>43013</v>
      </c>
      <c r="D92" s="22">
        <v>85710</v>
      </c>
      <c r="E92" s="22">
        <v>99612</v>
      </c>
    </row>
    <row r="93" spans="1:7">
      <c r="A93" t="s">
        <v>127</v>
      </c>
      <c r="B93" s="22">
        <v>34753</v>
      </c>
      <c r="C93" s="22">
        <v>30448</v>
      </c>
      <c r="D93" s="22">
        <v>73533</v>
      </c>
      <c r="E93" s="22">
        <v>67085</v>
      </c>
    </row>
    <row r="94" spans="1:7">
      <c r="A94" t="s">
        <v>128</v>
      </c>
      <c r="B94" s="22">
        <v>38589</v>
      </c>
      <c r="C94" s="22">
        <v>27919</v>
      </c>
      <c r="D94" s="22">
        <v>170561</v>
      </c>
      <c r="E94" s="22">
        <v>127700</v>
      </c>
    </row>
    <row r="95" spans="1:7">
      <c r="A95" t="s">
        <v>129</v>
      </c>
      <c r="B95" s="22">
        <v>30151</v>
      </c>
      <c r="C95" s="22">
        <v>26106</v>
      </c>
      <c r="D95" s="22">
        <v>83420</v>
      </c>
      <c r="E95" s="22">
        <v>69952</v>
      </c>
    </row>
    <row r="96" spans="1:7">
      <c r="A96" t="s">
        <v>130</v>
      </c>
      <c r="B96" s="22">
        <v>27197</v>
      </c>
      <c r="C96" s="22">
        <v>24733</v>
      </c>
      <c r="D96" s="22">
        <v>86612</v>
      </c>
      <c r="E96" s="22">
        <v>83427</v>
      </c>
    </row>
    <row r="97" spans="1:5">
      <c r="A97" s="61" t="s">
        <v>88</v>
      </c>
      <c r="B97" s="13">
        <f>SUM(B87:B96)</f>
        <v>555862</v>
      </c>
      <c r="C97" s="13">
        <f t="shared" ref="C97:E97" si="2">SUM(C87:C96)</f>
        <v>452933</v>
      </c>
      <c r="D97" s="13">
        <f t="shared" si="2"/>
        <v>1527860</v>
      </c>
      <c r="E97" s="13">
        <f t="shared" si="2"/>
        <v>1381338</v>
      </c>
    </row>
    <row r="98" spans="1:5">
      <c r="A98" s="53" t="s">
        <v>70</v>
      </c>
    </row>
    <row r="100" spans="1:5">
      <c r="A100" s="95" t="s">
        <v>114</v>
      </c>
      <c r="B100" s="95"/>
      <c r="C100" s="95"/>
      <c r="D100" s="95"/>
      <c r="E100" s="95"/>
    </row>
    <row r="101" spans="1:5" ht="30">
      <c r="A101" s="57" t="s">
        <v>77</v>
      </c>
      <c r="B101" s="60" t="s">
        <v>60</v>
      </c>
      <c r="C101" s="60" t="s">
        <v>109</v>
      </c>
      <c r="D101" s="60" t="s">
        <v>112</v>
      </c>
      <c r="E101" s="60" t="s">
        <v>93</v>
      </c>
    </row>
    <row r="102" spans="1:5">
      <c r="A102" s="53" t="s">
        <v>79</v>
      </c>
      <c r="B102" s="7">
        <v>703982</v>
      </c>
      <c r="C102" s="7">
        <v>635836</v>
      </c>
      <c r="D102" s="26">
        <v>20.499134365217277</v>
      </c>
      <c r="E102" s="26">
        <v>-9.6800770474245041</v>
      </c>
    </row>
    <row r="103" spans="1:5">
      <c r="A103" s="53" t="s">
        <v>80</v>
      </c>
      <c r="B103" s="7">
        <v>163377</v>
      </c>
      <c r="C103" s="7">
        <v>163515</v>
      </c>
      <c r="D103" s="26">
        <v>5.2716674672848081</v>
      </c>
      <c r="E103" s="26">
        <v>8.4467213867327473E-2</v>
      </c>
    </row>
    <row r="104" spans="1:5">
      <c r="A104" s="53" t="s">
        <v>81</v>
      </c>
      <c r="B104" s="7">
        <v>389350</v>
      </c>
      <c r="C104" s="7">
        <v>383764</v>
      </c>
      <c r="D104" s="26">
        <v>12.372419618475902</v>
      </c>
      <c r="E104" s="26">
        <v>-1.4346988570694776</v>
      </c>
    </row>
    <row r="105" spans="1:5">
      <c r="A105" s="53" t="s">
        <v>82</v>
      </c>
      <c r="B105" s="7">
        <v>821332</v>
      </c>
      <c r="C105" s="7">
        <v>724716</v>
      </c>
      <c r="D105" s="26">
        <v>23.364595053791867</v>
      </c>
      <c r="E105" s="26">
        <v>-11.763330784627897</v>
      </c>
    </row>
    <row r="106" spans="1:5">
      <c r="A106" s="53" t="s">
        <v>83</v>
      </c>
      <c r="B106" s="7">
        <v>1060088</v>
      </c>
      <c r="C106" s="7">
        <v>867450</v>
      </c>
      <c r="D106" s="26">
        <v>27.966290214941793</v>
      </c>
      <c r="E106" s="26">
        <v>-18.171887616877086</v>
      </c>
    </row>
    <row r="107" spans="1:5">
      <c r="A107" s="53" t="s">
        <v>84</v>
      </c>
      <c r="B107" s="7">
        <v>259260</v>
      </c>
      <c r="C107" s="7">
        <v>221721</v>
      </c>
      <c r="D107" s="26">
        <v>7.1482089258713577</v>
      </c>
      <c r="E107" s="26">
        <v>-14.479287202036559</v>
      </c>
    </row>
    <row r="108" spans="1:5">
      <c r="A108" s="53" t="s">
        <v>85</v>
      </c>
      <c r="B108" s="7">
        <v>67726</v>
      </c>
      <c r="C108" s="7">
        <v>66580</v>
      </c>
      <c r="D108" s="26">
        <v>2.1465163438939703</v>
      </c>
      <c r="E108" s="26">
        <v>-1.6921123349968923</v>
      </c>
    </row>
    <row r="109" spans="1:5">
      <c r="A109" s="53" t="s">
        <v>86</v>
      </c>
      <c r="B109" s="7">
        <v>50174</v>
      </c>
      <c r="C109" s="7">
        <v>38168</v>
      </c>
      <c r="D109" s="26">
        <v>1.2305232173887812</v>
      </c>
      <c r="E109" s="26">
        <v>-23.928728026467894</v>
      </c>
    </row>
    <row r="110" spans="1:5">
      <c r="A110" s="53" t="s">
        <v>87</v>
      </c>
      <c r="B110" s="7">
        <v>264</v>
      </c>
      <c r="C110" s="7">
        <v>20</v>
      </c>
      <c r="D110" s="26">
        <v>6.4479313424270653E-4</v>
      </c>
      <c r="E110" s="26">
        <v>-92.424242424242422</v>
      </c>
    </row>
    <row r="111" spans="1:5">
      <c r="A111" s="61" t="s">
        <v>88</v>
      </c>
      <c r="B111" s="31">
        <v>3515553</v>
      </c>
      <c r="C111" s="31">
        <v>3101770</v>
      </c>
      <c r="D111" s="27">
        <v>99.999999999999986</v>
      </c>
      <c r="E111" s="27">
        <v>-11.770068606560619</v>
      </c>
    </row>
    <row r="112" spans="1:5">
      <c r="A112" s="53" t="s">
        <v>70</v>
      </c>
    </row>
    <row r="114" spans="1:7">
      <c r="A114" s="95" t="s">
        <v>115</v>
      </c>
      <c r="B114" s="95"/>
      <c r="C114" s="95"/>
      <c r="D114" s="95"/>
      <c r="E114" s="95"/>
      <c r="F114" s="95"/>
    </row>
    <row r="115" spans="1:7" ht="30">
      <c r="A115" s="57" t="s">
        <v>77</v>
      </c>
      <c r="B115" s="58" t="s">
        <v>89</v>
      </c>
      <c r="C115" s="58" t="s">
        <v>90</v>
      </c>
      <c r="D115" s="58" t="s">
        <v>91</v>
      </c>
      <c r="E115" s="58" t="s">
        <v>72</v>
      </c>
      <c r="F115" s="58" t="s">
        <v>141</v>
      </c>
      <c r="G115" s="58" t="s">
        <v>92</v>
      </c>
    </row>
    <row r="116" spans="1:7">
      <c r="A116" s="53" t="s">
        <v>79</v>
      </c>
      <c r="B116" s="7">
        <v>303628</v>
      </c>
      <c r="C116" s="7">
        <v>169548</v>
      </c>
      <c r="D116" s="7">
        <v>69373</v>
      </c>
      <c r="E116" s="7">
        <v>89467</v>
      </c>
      <c r="F116" s="7">
        <v>3820</v>
      </c>
      <c r="G116" s="8">
        <f>SUM(B116:F116)</f>
        <v>635836</v>
      </c>
    </row>
    <row r="117" spans="1:7">
      <c r="A117" s="53" t="s">
        <v>80</v>
      </c>
      <c r="B117" s="7">
        <v>75668</v>
      </c>
      <c r="C117" s="7">
        <v>46427</v>
      </c>
      <c r="D117" s="7">
        <v>20484</v>
      </c>
      <c r="E117" s="7">
        <v>20936</v>
      </c>
      <c r="F117" s="7">
        <v>0</v>
      </c>
      <c r="G117" s="8">
        <f t="shared" ref="G117:G124" si="3">SUM(B117:F117)</f>
        <v>163515</v>
      </c>
    </row>
    <row r="118" spans="1:7">
      <c r="A118" s="53" t="s">
        <v>81</v>
      </c>
      <c r="B118" s="42">
        <v>116526</v>
      </c>
      <c r="C118" s="42">
        <v>103639</v>
      </c>
      <c r="D118" s="42">
        <v>71662</v>
      </c>
      <c r="E118" s="42">
        <v>91835</v>
      </c>
      <c r="F118" s="42">
        <v>102</v>
      </c>
      <c r="G118" s="8">
        <f t="shared" si="3"/>
        <v>383764</v>
      </c>
    </row>
    <row r="119" spans="1:7">
      <c r="A119" s="53" t="s">
        <v>82</v>
      </c>
      <c r="B119" s="42">
        <v>179615</v>
      </c>
      <c r="C119" s="42">
        <v>207064</v>
      </c>
      <c r="D119" s="42">
        <v>149591</v>
      </c>
      <c r="E119" s="42">
        <v>188158</v>
      </c>
      <c r="F119" s="42">
        <v>288</v>
      </c>
      <c r="G119" s="8">
        <f t="shared" si="3"/>
        <v>724716</v>
      </c>
    </row>
    <row r="120" spans="1:7">
      <c r="A120" s="53" t="s">
        <v>83</v>
      </c>
      <c r="B120" s="42">
        <v>527069</v>
      </c>
      <c r="C120" s="42">
        <v>158856</v>
      </c>
      <c r="D120" s="42">
        <v>60112</v>
      </c>
      <c r="E120" s="42">
        <v>121240</v>
      </c>
      <c r="F120" s="42">
        <v>173</v>
      </c>
      <c r="G120" s="8">
        <f t="shared" si="3"/>
        <v>867450</v>
      </c>
    </row>
    <row r="121" spans="1:7">
      <c r="A121" s="53" t="s">
        <v>84</v>
      </c>
      <c r="B121" s="42">
        <v>104959</v>
      </c>
      <c r="C121" s="42">
        <v>45512</v>
      </c>
      <c r="D121" s="42">
        <v>21351</v>
      </c>
      <c r="E121" s="42">
        <v>49876</v>
      </c>
      <c r="F121" s="42">
        <v>23</v>
      </c>
      <c r="G121" s="8">
        <f t="shared" si="3"/>
        <v>221721</v>
      </c>
    </row>
    <row r="122" spans="1:7">
      <c r="A122" s="53" t="s">
        <v>85</v>
      </c>
      <c r="B122" s="42">
        <v>17707</v>
      </c>
      <c r="C122" s="42">
        <v>19712</v>
      </c>
      <c r="D122" s="42">
        <v>14808</v>
      </c>
      <c r="E122" s="42">
        <v>14337</v>
      </c>
      <c r="F122" s="42">
        <v>16</v>
      </c>
      <c r="G122" s="8">
        <f t="shared" si="3"/>
        <v>66580</v>
      </c>
    </row>
    <row r="123" spans="1:7">
      <c r="A123" s="53" t="s">
        <v>86</v>
      </c>
      <c r="B123" s="42">
        <v>14239</v>
      </c>
      <c r="C123" s="42">
        <v>10074</v>
      </c>
      <c r="D123" s="42">
        <v>4129</v>
      </c>
      <c r="E123" s="42">
        <v>9724</v>
      </c>
      <c r="F123" s="42">
        <v>2</v>
      </c>
      <c r="G123" s="8">
        <f t="shared" si="3"/>
        <v>38168</v>
      </c>
    </row>
    <row r="124" spans="1:7">
      <c r="A124" s="53" t="s">
        <v>87</v>
      </c>
      <c r="B124" s="7">
        <v>5</v>
      </c>
      <c r="C124" s="7">
        <v>15</v>
      </c>
      <c r="D124" s="7">
        <v>0</v>
      </c>
      <c r="E124" s="7">
        <v>0</v>
      </c>
      <c r="F124" s="7">
        <v>0</v>
      </c>
      <c r="G124" s="8">
        <f t="shared" si="3"/>
        <v>20</v>
      </c>
    </row>
    <row r="125" spans="1:7">
      <c r="A125" s="61" t="s">
        <v>88</v>
      </c>
      <c r="B125" s="13">
        <f>SUM(B116:B124)</f>
        <v>1339416</v>
      </c>
      <c r="C125" s="13">
        <f t="shared" ref="C125:F125" si="4">SUM(C116:C124)</f>
        <v>760847</v>
      </c>
      <c r="D125" s="13">
        <f t="shared" si="4"/>
        <v>411510</v>
      </c>
      <c r="E125" s="13">
        <f t="shared" si="4"/>
        <v>585573</v>
      </c>
      <c r="F125" s="13">
        <f t="shared" si="4"/>
        <v>4424</v>
      </c>
      <c r="G125" s="13">
        <f>SUM(G116:G124)</f>
        <v>3101770</v>
      </c>
    </row>
    <row r="126" spans="1:7">
      <c r="A126" s="53" t="s">
        <v>70</v>
      </c>
    </row>
    <row r="127" spans="1:7" ht="32.25" customHeight="1">
      <c r="A127" s="98" t="s">
        <v>142</v>
      </c>
      <c r="B127" s="98"/>
      <c r="C127" s="98"/>
      <c r="D127" s="98"/>
      <c r="E127" s="98"/>
      <c r="F127" s="98"/>
      <c r="G127" s="98"/>
    </row>
    <row r="128" spans="1:7">
      <c r="A128" s="85"/>
      <c r="B128" s="85"/>
      <c r="C128" s="85"/>
      <c r="D128" s="85"/>
      <c r="E128" s="85"/>
      <c r="F128" s="85"/>
      <c r="G128" s="85"/>
    </row>
    <row r="129" spans="1:7">
      <c r="A129" s="85"/>
      <c r="B129" s="85"/>
      <c r="C129" s="85"/>
      <c r="D129" s="85"/>
      <c r="E129" s="85"/>
      <c r="F129" s="85"/>
      <c r="G129" s="85"/>
    </row>
    <row r="130" spans="1:7">
      <c r="A130" s="95" t="s">
        <v>116</v>
      </c>
      <c r="B130" s="95"/>
      <c r="C130" s="95"/>
      <c r="D130" s="95"/>
      <c r="E130" s="95"/>
      <c r="F130" s="95"/>
    </row>
    <row r="131" spans="1:7">
      <c r="A131" s="62" t="s">
        <v>94</v>
      </c>
      <c r="B131" s="63"/>
      <c r="C131" s="63"/>
      <c r="D131" s="63"/>
      <c r="E131" s="63"/>
    </row>
    <row r="132" spans="1:7">
      <c r="A132" s="57" t="s">
        <v>77</v>
      </c>
      <c r="B132" s="60" t="s">
        <v>60</v>
      </c>
      <c r="C132" s="60" t="s">
        <v>109</v>
      </c>
      <c r="D132" s="60" t="s">
        <v>61</v>
      </c>
    </row>
    <row r="133" spans="1:7">
      <c r="A133" s="53" t="s">
        <v>79</v>
      </c>
      <c r="B133" s="64">
        <v>2.1208557148581191</v>
      </c>
      <c r="C133" s="64">
        <v>2.0709179203402912</v>
      </c>
      <c r="D133" s="36">
        <v>-2.3546059341980481</v>
      </c>
    </row>
    <row r="134" spans="1:7">
      <c r="A134" s="53" t="s">
        <v>80</v>
      </c>
      <c r="B134" s="64">
        <v>2.2381330739619436</v>
      </c>
      <c r="C134" s="64">
        <v>2.3287095717561273</v>
      </c>
      <c r="D134" s="36">
        <v>4.046966592287788</v>
      </c>
    </row>
    <row r="135" spans="1:7">
      <c r="A135" s="53" t="s">
        <v>81</v>
      </c>
      <c r="B135" s="64">
        <v>2.6844318808604521</v>
      </c>
      <c r="C135" s="64">
        <v>2.7758898798544656</v>
      </c>
      <c r="D135" s="36">
        <v>3.4069778281987197</v>
      </c>
    </row>
    <row r="136" spans="1:7">
      <c r="A136" s="53" t="s">
        <v>82</v>
      </c>
      <c r="B136" s="64">
        <v>2.3454097382255767</v>
      </c>
      <c r="C136" s="64">
        <v>2.7017849953026438</v>
      </c>
      <c r="D136" s="36">
        <v>15.194584181554703</v>
      </c>
    </row>
    <row r="137" spans="1:7">
      <c r="A137" s="53" t="s">
        <v>83</v>
      </c>
      <c r="B137" s="64">
        <v>3.9594969615251014</v>
      </c>
      <c r="C137" s="64">
        <v>4.0959184829826611</v>
      </c>
      <c r="D137" s="36">
        <v>3.4454255877244861</v>
      </c>
    </row>
    <row r="138" spans="1:7">
      <c r="A138" s="53" t="s">
        <v>84</v>
      </c>
      <c r="B138" s="64">
        <v>3.029941799312811</v>
      </c>
      <c r="C138" s="64">
        <v>3.1535223086660316</v>
      </c>
      <c r="D138" s="36">
        <v>4.0786430082996503</v>
      </c>
    </row>
    <row r="139" spans="1:7">
      <c r="A139" s="53" t="s">
        <v>85</v>
      </c>
      <c r="B139" s="64">
        <v>2.943968702455988</v>
      </c>
      <c r="C139" s="64">
        <v>3.0049194385521507</v>
      </c>
      <c r="D139" s="36">
        <v>2.0703595131739974</v>
      </c>
    </row>
    <row r="140" spans="1:7">
      <c r="A140" s="53" t="s">
        <v>86</v>
      </c>
      <c r="B140" s="64">
        <v>3.1810055157547708</v>
      </c>
      <c r="C140" s="64">
        <v>3.2513842746400887</v>
      </c>
      <c r="D140" s="36">
        <v>2.2124689358993095</v>
      </c>
    </row>
    <row r="141" spans="1:7">
      <c r="A141" s="53" t="s">
        <v>87</v>
      </c>
      <c r="B141" s="64">
        <v>1.3678756476683938</v>
      </c>
      <c r="C141" s="64">
        <v>1</v>
      </c>
      <c r="D141" s="36">
        <v>-26.893939393939391</v>
      </c>
    </row>
    <row r="142" spans="1:7">
      <c r="A142" s="61" t="s">
        <v>95</v>
      </c>
      <c r="B142" s="65">
        <v>2.7201172677451027</v>
      </c>
      <c r="C142" s="65">
        <v>2.820452433388922</v>
      </c>
      <c r="D142" s="66">
        <v>3.6886338259598119</v>
      </c>
    </row>
    <row r="143" spans="1:7">
      <c r="A143" s="53" t="s">
        <v>70</v>
      </c>
    </row>
    <row r="145" spans="1:5">
      <c r="A145" s="95" t="s">
        <v>117</v>
      </c>
      <c r="B145" s="95"/>
      <c r="C145" s="95"/>
      <c r="D145" s="95"/>
      <c r="E145" s="95"/>
    </row>
    <row r="146" spans="1:5">
      <c r="A146" s="67" t="s">
        <v>96</v>
      </c>
      <c r="B146" s="63"/>
      <c r="C146" s="63"/>
      <c r="D146" s="63"/>
      <c r="E146" s="63"/>
    </row>
    <row r="147" spans="1:5">
      <c r="A147" s="57" t="s">
        <v>97</v>
      </c>
      <c r="B147" s="60" t="s">
        <v>60</v>
      </c>
      <c r="C147" s="60" t="s">
        <v>109</v>
      </c>
      <c r="D147" s="60" t="s">
        <v>61</v>
      </c>
    </row>
    <row r="148" spans="1:5">
      <c r="A148" s="53" t="s">
        <v>98</v>
      </c>
      <c r="B148" s="10">
        <v>971.57718284999987</v>
      </c>
      <c r="C148" s="10">
        <v>705.2612021399998</v>
      </c>
      <c r="D148" s="26">
        <v>-27.410687016012005</v>
      </c>
    </row>
    <row r="149" spans="1:5">
      <c r="A149" s="53" t="s">
        <v>99</v>
      </c>
      <c r="B149" s="10">
        <v>586.70160128999999</v>
      </c>
      <c r="C149" s="10">
        <v>456.76229477999971</v>
      </c>
      <c r="D149" s="26">
        <v>-22.147426600557836</v>
      </c>
    </row>
    <row r="150" spans="1:5">
      <c r="A150" s="53" t="s">
        <v>100</v>
      </c>
      <c r="B150" s="10">
        <v>165.8549543099999</v>
      </c>
      <c r="C150" s="10">
        <v>126.59767773999994</v>
      </c>
      <c r="D150" s="26">
        <v>-23.669643595104233</v>
      </c>
    </row>
    <row r="151" spans="1:5">
      <c r="A151" s="61" t="s">
        <v>101</v>
      </c>
      <c r="B151" s="13">
        <v>1724.1337384499998</v>
      </c>
      <c r="C151" s="13">
        <v>1288.6211746599995</v>
      </c>
      <c r="D151" s="68">
        <v>-25.259790124026409</v>
      </c>
    </row>
    <row r="152" spans="1:5">
      <c r="A152" s="53" t="s">
        <v>70</v>
      </c>
    </row>
  </sheetData>
  <mergeCells count="21">
    <mergeCell ref="A52:G52"/>
    <mergeCell ref="A82:G82"/>
    <mergeCell ref="A127:G127"/>
    <mergeCell ref="A84:E84"/>
    <mergeCell ref="A15:E15"/>
    <mergeCell ref="A43:F43"/>
    <mergeCell ref="A100:E100"/>
    <mergeCell ref="A114:F114"/>
    <mergeCell ref="A1:D2"/>
    <mergeCell ref="A4:D4"/>
    <mergeCell ref="A17:D17"/>
    <mergeCell ref="A30:D30"/>
    <mergeCell ref="D19:D20"/>
    <mergeCell ref="A28:G28"/>
    <mergeCell ref="A130:F130"/>
    <mergeCell ref="A145:E145"/>
    <mergeCell ref="A69:F69"/>
    <mergeCell ref="A54:F54"/>
    <mergeCell ref="A85:A86"/>
    <mergeCell ref="B85:C85"/>
    <mergeCell ref="D85:E8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تقرير احصاءات المنشآت الفندقية- الربع الاول 2020</KeyWordsAr>
    <KeyWords xmlns="cac204a3-57fb-4aea-ba50-989298fa4f73">Hotel Establishments Statistics- Q1,2020</KeyWords>
    <ReleaseID_DB xmlns="cac204a3-57fb-4aea-ba50-989298fa4f73">11435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20ABABE8-F665-4B96-B922-CF1C45CD88AA}"/>
</file>

<file path=customXml/itemProps2.xml><?xml version="1.0" encoding="utf-8"?>
<ds:datastoreItem xmlns:ds="http://schemas.openxmlformats.org/officeDocument/2006/customXml" ds:itemID="{7C0153A9-633F-4E39-AF39-F1F29A8F24E2}"/>
</file>

<file path=customXml/itemProps3.xml><?xml version="1.0" encoding="utf-8"?>
<ds:datastoreItem xmlns:ds="http://schemas.openxmlformats.org/officeDocument/2006/customXml" ds:itemID="{30A6F2FD-F861-4EED-9F32-9970062A19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Arabic</vt:lpstr>
      <vt:lpstr>En</vt:lpstr>
      <vt:lpstr>En!_Toc398020490</vt:lpstr>
      <vt:lpstr>En!_Toc445288749</vt:lpstr>
      <vt:lpstr>En!_Toc445288750</vt:lpstr>
      <vt:lpstr>En!_Toc445288753</vt:lpstr>
      <vt:lpstr>En!_Toc445288754</vt:lpstr>
      <vt:lpstr>En!_Toc445288757</vt:lpstr>
      <vt:lpstr>Arabic!Print_Area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Azza Sultan Saeed Abdulla Alkalbani</dc:creator>
  <cp:lastModifiedBy>Amena Ali Almarzouqi</cp:lastModifiedBy>
  <dcterms:created xsi:type="dcterms:W3CDTF">2016-04-21T07:41:44Z</dcterms:created>
  <dcterms:modified xsi:type="dcterms:W3CDTF">2020-06-16T09:56:47Z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