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تقارير القسم\تقرير المنشآت الفندقية\2019\Q3\"/>
    </mc:Choice>
  </mc:AlternateContent>
  <bookViews>
    <workbookView xWindow="0" yWindow="0" windowWidth="20490" windowHeight="7755"/>
  </bookViews>
  <sheets>
    <sheet name="Arabic" sheetId="1" r:id="rId1"/>
    <sheet name="En" sheetId="4" r:id="rId2"/>
  </sheets>
  <definedNames>
    <definedName name="_Toc398020490" localSheetId="1">En!$A$31</definedName>
    <definedName name="_Toc445288749" localSheetId="1">En!$A$4</definedName>
    <definedName name="_Toc445288750" localSheetId="1">En!$A$18</definedName>
    <definedName name="_Toc445288752" localSheetId="1">En!$A$42</definedName>
    <definedName name="_Toc445288753" localSheetId="1">En!$A$57</definedName>
    <definedName name="_Toc445288754" localSheetId="1">En!$A$72</definedName>
    <definedName name="_Toc445288757" localSheetId="1">En!$A$118</definedName>
    <definedName name="_xlnm.Print_Area" localSheetId="0">Arabic!$A$1:$I$127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4" l="1"/>
  <c r="D76" i="4"/>
  <c r="D77" i="4"/>
  <c r="D78" i="4"/>
  <c r="D79" i="4"/>
  <c r="D80" i="4"/>
  <c r="D81" i="4"/>
  <c r="D74" i="4"/>
  <c r="F90" i="4" l="1"/>
  <c r="F91" i="4"/>
  <c r="F92" i="4"/>
  <c r="F93" i="4"/>
  <c r="F98" i="4" s="1"/>
  <c r="F94" i="4"/>
  <c r="F95" i="4"/>
  <c r="F96" i="4"/>
  <c r="F97" i="4"/>
  <c r="F89" i="4"/>
  <c r="F60" i="4"/>
  <c r="F61" i="4"/>
  <c r="F62" i="4"/>
  <c r="F63" i="4"/>
  <c r="F64" i="4"/>
  <c r="F65" i="4"/>
  <c r="F66" i="4"/>
  <c r="F67" i="4"/>
  <c r="F59" i="4"/>
  <c r="F68" i="4" s="1"/>
  <c r="D105" i="1"/>
  <c r="D106" i="1"/>
  <c r="D107" i="1"/>
  <c r="D108" i="1"/>
  <c r="D109" i="1"/>
  <c r="D110" i="1"/>
  <c r="D111" i="1"/>
  <c r="D112" i="1"/>
  <c r="D104" i="1"/>
  <c r="D113" i="1"/>
  <c r="D120" i="1"/>
  <c r="D121" i="1"/>
  <c r="D119" i="1"/>
  <c r="C98" i="1" l="1"/>
  <c r="D98" i="1"/>
  <c r="E98" i="1"/>
  <c r="B98" i="1"/>
  <c r="E74" i="1"/>
  <c r="E75" i="1"/>
  <c r="E76" i="1"/>
  <c r="E77" i="1"/>
  <c r="E78" i="1"/>
  <c r="E79" i="1"/>
  <c r="E80" i="1"/>
  <c r="E81" i="1"/>
  <c r="E73" i="1"/>
  <c r="C82" i="1"/>
  <c r="B82" i="1"/>
  <c r="C68" i="1"/>
  <c r="D68" i="1"/>
  <c r="E68" i="1"/>
  <c r="B68" i="1"/>
  <c r="E51" i="1"/>
  <c r="E44" i="1"/>
  <c r="E45" i="1"/>
  <c r="E46" i="1"/>
  <c r="E47" i="1"/>
  <c r="E48" i="1"/>
  <c r="E49" i="1"/>
  <c r="E50" i="1"/>
  <c r="E43" i="1"/>
  <c r="C52" i="1"/>
  <c r="B52" i="1"/>
  <c r="E36" i="1"/>
  <c r="E34" i="1"/>
  <c r="E33" i="1"/>
  <c r="D26" i="1"/>
  <c r="C26" i="1"/>
  <c r="B26" i="1"/>
  <c r="D22" i="1"/>
  <c r="D23" i="1"/>
  <c r="D24" i="1"/>
  <c r="D21" i="1"/>
  <c r="C122" i="1"/>
  <c r="B122" i="1"/>
  <c r="C12" i="1"/>
  <c r="B12" i="1"/>
  <c r="D75" i="1" l="1"/>
  <c r="D79" i="1"/>
  <c r="D76" i="1"/>
  <c r="D80" i="1"/>
  <c r="D73" i="1"/>
  <c r="D77" i="1"/>
  <c r="D74" i="1"/>
  <c r="D78" i="1"/>
  <c r="D122" i="1"/>
  <c r="E82" i="1"/>
  <c r="E52" i="1"/>
  <c r="F90" i="1"/>
  <c r="F91" i="1"/>
  <c r="F92" i="1"/>
  <c r="F93" i="1"/>
  <c r="F94" i="1"/>
  <c r="F95" i="1"/>
  <c r="F96" i="1"/>
  <c r="F97" i="1"/>
  <c r="F89" i="1"/>
  <c r="F60" i="1"/>
  <c r="F61" i="1"/>
  <c r="F62" i="1"/>
  <c r="F63" i="1"/>
  <c r="F64" i="1"/>
  <c r="F65" i="1"/>
  <c r="F66" i="1"/>
  <c r="F67" i="1"/>
  <c r="F59" i="1"/>
  <c r="D44" i="1"/>
  <c r="D48" i="1"/>
  <c r="D43" i="1"/>
  <c r="D47" i="1"/>
  <c r="F68" i="1" l="1"/>
  <c r="D50" i="1"/>
  <c r="D46" i="1"/>
  <c r="D81" i="1"/>
  <c r="D49" i="1"/>
  <c r="D45" i="1"/>
  <c r="D51" i="1"/>
  <c r="D123" i="4"/>
  <c r="D122" i="4"/>
  <c r="D121" i="4"/>
  <c r="C124" i="4"/>
  <c r="B124" i="4"/>
  <c r="D114" i="4"/>
  <c r="D113" i="4"/>
  <c r="D112" i="4"/>
  <c r="D111" i="4"/>
  <c r="D110" i="4"/>
  <c r="D109" i="4"/>
  <c r="D108" i="4"/>
  <c r="D107" i="4"/>
  <c r="D106" i="4"/>
  <c r="D105" i="4"/>
  <c r="C98" i="4"/>
  <c r="D98" i="4"/>
  <c r="E98" i="4"/>
  <c r="B98" i="4"/>
  <c r="E82" i="4"/>
  <c r="E81" i="4"/>
  <c r="E80" i="4"/>
  <c r="E79" i="4"/>
  <c r="E78" i="4"/>
  <c r="E77" i="4"/>
  <c r="E76" i="4"/>
  <c r="E75" i="4"/>
  <c r="E74" i="4"/>
  <c r="D83" i="4"/>
  <c r="C83" i="4"/>
  <c r="B83" i="4"/>
  <c r="C68" i="4"/>
  <c r="D68" i="4"/>
  <c r="E68" i="4"/>
  <c r="B68" i="4"/>
  <c r="C53" i="4"/>
  <c r="E52" i="4"/>
  <c r="E51" i="4"/>
  <c r="E50" i="4"/>
  <c r="E49" i="4"/>
  <c r="E48" i="4"/>
  <c r="E47" i="4"/>
  <c r="E46" i="4"/>
  <c r="E45" i="4"/>
  <c r="E44" i="4"/>
  <c r="D6" i="4"/>
  <c r="D13" i="4"/>
  <c r="D12" i="4"/>
  <c r="D11" i="4"/>
  <c r="D10" i="4"/>
  <c r="D9" i="4"/>
  <c r="D8" i="4"/>
  <c r="D7" i="4"/>
  <c r="E83" i="4" l="1"/>
  <c r="D46" i="4"/>
  <c r="D44" i="4"/>
  <c r="D47" i="4"/>
  <c r="D48" i="4"/>
  <c r="D45" i="4"/>
  <c r="D49" i="4"/>
  <c r="D124" i="4"/>
  <c r="D82" i="1"/>
  <c r="D52" i="1"/>
  <c r="B53" i="4"/>
  <c r="E53" i="4" s="1"/>
  <c r="D53" i="4" l="1"/>
  <c r="F98" i="1"/>
  <c r="D13" i="1" l="1"/>
  <c r="D11" i="1"/>
  <c r="D10" i="1"/>
  <c r="D9" i="1"/>
  <c r="D8" i="1"/>
  <c r="D12" i="1"/>
  <c r="D14" i="1"/>
  <c r="D7" i="1"/>
</calcChain>
</file>

<file path=xl/sharedStrings.xml><?xml version="1.0" encoding="utf-8"?>
<sst xmlns="http://schemas.openxmlformats.org/spreadsheetml/2006/main" count="288" uniqueCount="114">
  <si>
    <t>المجموع</t>
  </si>
  <si>
    <t xml:space="preserve">عدد المنشآت الفندقية </t>
  </si>
  <si>
    <t xml:space="preserve">عدد الغرف </t>
  </si>
  <si>
    <t xml:space="preserve">عدد النزلاء (بالألف) </t>
  </si>
  <si>
    <t xml:space="preserve">عدد ليالي الإقامة (بالألف) </t>
  </si>
  <si>
    <t xml:space="preserve">متوسط مدة الإقامة (ليلة) </t>
  </si>
  <si>
    <t>معدّل الإشغال (%)</t>
  </si>
  <si>
    <t>معدّل إيراد الغرف الفندقية (بالدرهم)</t>
  </si>
  <si>
    <t>معدّل إيراد الغرف المتاحة (بالدرهم)</t>
  </si>
  <si>
    <t>التغير %</t>
  </si>
  <si>
    <t xml:space="preserve">الفنادق </t>
  </si>
  <si>
    <t xml:space="preserve">الشقق الفندقية </t>
  </si>
  <si>
    <t xml:space="preserve">المجموع </t>
  </si>
  <si>
    <t xml:space="preserve">أبوظبي </t>
  </si>
  <si>
    <t>العين</t>
  </si>
  <si>
    <t>التغير%</t>
  </si>
  <si>
    <t>الإمارات</t>
  </si>
  <si>
    <t xml:space="preserve">دول مجلس التعاون الخليجي </t>
  </si>
  <si>
    <t>دول عربية أخرى</t>
  </si>
  <si>
    <t>آسيا باستثناء الدول العربية</t>
  </si>
  <si>
    <t>أوروبا</t>
  </si>
  <si>
    <t>أمريكا الشمالية وأمريكا الجنوبية</t>
  </si>
  <si>
    <t>أفريقيا باستثناء الدول العربية</t>
  </si>
  <si>
    <t>أستراليا والمحيط الهادئ</t>
  </si>
  <si>
    <t>غير مبيّن</t>
  </si>
  <si>
    <t>خمسة نجوم</t>
  </si>
  <si>
    <t>أربعة نجوم</t>
  </si>
  <si>
    <t>ثلاثة نجوم وأقل</t>
  </si>
  <si>
    <t>شقق فندقية</t>
  </si>
  <si>
    <t>(مليون درهم)</t>
  </si>
  <si>
    <t xml:space="preserve">نوع الإيراد </t>
  </si>
  <si>
    <t xml:space="preserve">إيراد الغرف </t>
  </si>
  <si>
    <t xml:space="preserve">إيراد الطعام والشراب </t>
  </si>
  <si>
    <t xml:space="preserve">يرادات أخرى </t>
  </si>
  <si>
    <t>مجموع الإيرادات</t>
  </si>
  <si>
    <t>(ليلة/زائر)</t>
  </si>
  <si>
    <t>المؤشر</t>
  </si>
  <si>
    <t>الجنسية</t>
  </si>
  <si>
    <t xml:space="preserve">الجنسية </t>
  </si>
  <si>
    <t>منطقة الظفرة</t>
  </si>
  <si>
    <r>
      <rPr>
        <sz val="8"/>
        <color rgb="FFFF0000"/>
        <rFont val="Tahoma"/>
        <family val="2"/>
      </rPr>
      <t>المصدر:</t>
    </r>
    <r>
      <rPr>
        <sz val="8"/>
        <color rgb="FF595959"/>
        <rFont val="Tahoma"/>
        <family val="2"/>
      </rPr>
      <t xml:space="preserve"> دائرة الثقافة والسياحة</t>
    </r>
  </si>
  <si>
    <t>Indicator</t>
  </si>
  <si>
    <t>Change %</t>
  </si>
  <si>
    <t>Number of hotel establishments</t>
  </si>
  <si>
    <t>Number of rooms</t>
  </si>
  <si>
    <t>Number of guests (thousand)</t>
  </si>
  <si>
    <t>Number of guest nights (thousand)</t>
  </si>
  <si>
    <t>Average length of stay (nights)</t>
  </si>
  <si>
    <t>Occupancy rate (%)</t>
  </si>
  <si>
    <r>
      <rPr>
        <sz val="10"/>
        <color rgb="FFFF0000"/>
        <rFont val="Tohama"/>
      </rPr>
      <t>Source:</t>
    </r>
    <r>
      <rPr>
        <sz val="10"/>
        <color rgb="FF595959"/>
        <rFont val="Tohama"/>
      </rPr>
      <t xml:space="preserve"> Department of Culture and Tourism</t>
    </r>
  </si>
  <si>
    <t>Hotels</t>
  </si>
  <si>
    <t>Hotel apartments</t>
  </si>
  <si>
    <t>Combined</t>
  </si>
  <si>
    <t>Abu Dhabi</t>
  </si>
  <si>
    <t>Al Ain</t>
  </si>
  <si>
    <t>Al Dhafra</t>
  </si>
  <si>
    <t>Nationality</t>
  </si>
  <si>
    <t>Change (%)</t>
  </si>
  <si>
    <t>UAE</t>
  </si>
  <si>
    <t>GCC</t>
  </si>
  <si>
    <t>Other Arab countries</t>
  </si>
  <si>
    <t>Europe</t>
  </si>
  <si>
    <t>Australia and Asia Pacific</t>
  </si>
  <si>
    <t xml:space="preserve">Total </t>
  </si>
  <si>
    <t>5-star</t>
  </si>
  <si>
    <t>4-star</t>
  </si>
  <si>
    <t>3-star or less</t>
  </si>
  <si>
    <t>Total</t>
  </si>
  <si>
    <t>change %</t>
  </si>
  <si>
    <t xml:space="preserve"> (AED million)</t>
  </si>
  <si>
    <t>Revenue Type</t>
  </si>
  <si>
    <t>Room</t>
  </si>
  <si>
    <t>Food and beverages</t>
  </si>
  <si>
    <t>Other revenues</t>
  </si>
  <si>
    <t>Total revenues</t>
  </si>
  <si>
    <t>Average</t>
  </si>
  <si>
    <t>المعدل الكلي</t>
  </si>
  <si>
    <t>Average room Rate (AED)</t>
  </si>
  <si>
    <t>Revenue Per Available Room (AED)</t>
  </si>
  <si>
    <t>%2019</t>
  </si>
  <si>
    <t>2019 (share%)</t>
  </si>
  <si>
    <t>Others</t>
  </si>
  <si>
    <t>(Night/ Guest)</t>
  </si>
  <si>
    <t>Asia (excluding Arab countries)</t>
  </si>
  <si>
    <t>Africa (excluding Arab countries)</t>
  </si>
  <si>
    <t>Americas</t>
  </si>
  <si>
    <t>إحصاءات المنشآت الفندقية - الربع الثالث 2019</t>
  </si>
  <si>
    <t xml:space="preserve"> جدول 1:  المؤشرات الرئيسية للمنشآت الفندقية، الربع الثالث 2018- 2019</t>
  </si>
  <si>
    <t>الربع الثالث 2018</t>
  </si>
  <si>
    <t>الربع الثالث 2019</t>
  </si>
  <si>
    <t xml:space="preserve"> جدول 2:  المؤشرات الرئيسية للمنشآت الفندقية حسب نوع المنشأة، الربع الثالث 2019</t>
  </si>
  <si>
    <t xml:space="preserve"> جدول 3:  المؤشرات الرئيسية للمنشآت الفندقية حسب المناطق، الربع الثالث 2019</t>
  </si>
  <si>
    <t xml:space="preserve"> جدول 4: نزلاء المنشآت الفندقية حسب الجنسية،الربع الثالث 2018-2019</t>
  </si>
  <si>
    <t xml:space="preserve"> جدول 5: نزلاء المنشآت الفندقية حسب الجنسية والتصنيف، الربع الثالث 2019</t>
  </si>
  <si>
    <t xml:space="preserve"> جدول 6: ليالي الإقامة حسب الجنسية، الربع الثالث 2018-2019</t>
  </si>
  <si>
    <t xml:space="preserve"> جدول 7: ليالي الإقامة للمنشآت الفندقية حسب الجنسية والتصنيف، الربع الثالث 2019</t>
  </si>
  <si>
    <t xml:space="preserve"> جدول 8: متوسط مدة الإقامة حسب الجنسية، الربع الثالث 2018-2019</t>
  </si>
  <si>
    <t xml:space="preserve"> جدول 9: إيرادات المنشآت الفندقية حسب نوع الإيراد، الربع الثالث 2018-2019</t>
  </si>
  <si>
    <t>ملاحظة: تم التحديث على بيانات الربع الثالث 2018 في شهر نوفمبر 2019 بحسب ما وردنا من المصدر</t>
  </si>
  <si>
    <t>ملاحظة: تم التحديث على بيانات الربع الثالث 2018 (عدد النزلاء وعدد ليالي الإقامة) في شهر نوفمبر 2019 بحسب ما وردنا من المصدر</t>
  </si>
  <si>
    <t xml:space="preserve"> Hotel Establishments Statistics- Quarter 3, 2019</t>
  </si>
  <si>
    <t>Q3, 2018</t>
  </si>
  <si>
    <t>Q3, 2019</t>
  </si>
  <si>
    <t>Table 2: Key indicators of Hotel Establishments by type, Q3 - 2019</t>
  </si>
  <si>
    <t>Table 3: Key indicators of Hotel Establishments by region, Q3 - 2019</t>
  </si>
  <si>
    <t>Table 5: Guests of Hotel Establishments by nationality and classification, Q3 - 2019</t>
  </si>
  <si>
    <t>Table 7: Guest nights of Hotel Establishments by nationality and classification, Q3-2019</t>
  </si>
  <si>
    <t>Note:The data for the Third quarter 2018 (number of guests and number of guest nights) was updated in November 2019 according to the source</t>
  </si>
  <si>
    <t>Note:The data for the Third quarter 2018 was updated in November 2019 according to the source</t>
  </si>
  <si>
    <t>Table 8: Average length of stay in Hotel Establishments by nationality, Q3 2018/2019</t>
  </si>
  <si>
    <t>Table 9: Revenues of Hotel Establishments by type of revenue, Q3 2018/2019</t>
  </si>
  <si>
    <t>Table 6: Guest nights of Hotel Establishments by nationality, Q3 2018/2019</t>
  </si>
  <si>
    <t>Table 4: Guests of Hotel Establishments by nationality, Q3 2018/2019</t>
  </si>
  <si>
    <t>Table 1: Key indicators of Hotel Establishments, Q3 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</si>
</sst>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0.0"/>
    <numFmt numFmtId="167" formatCode="_(* #,##0_);_(* \(#,##0\);_(* &quot;-&quot;??_);_(@_)"/>
  </numFmts>
  <fonts count="23">
    <font>
      <sz val="11"/>
      <color theme="1"/>
      <name val="Calibri"/>
      <family val="2"/>
      <scheme val="minor"/>
    </font>
    <font>
      <b/>
      <sz val="11"/>
      <color rgb="FF595959"/>
      <name val="Tahoma"/>
      <family val="2"/>
    </font>
    <font>
      <sz val="9"/>
      <color rgb="FF595959"/>
      <name val="Tahoma"/>
      <family val="2"/>
    </font>
    <font>
      <b/>
      <sz val="10"/>
      <color theme="0"/>
      <name val="Tahoma"/>
      <family val="2"/>
    </font>
    <font>
      <sz val="10"/>
      <color rgb="FF595959"/>
      <name val="Tahoma"/>
      <family val="2"/>
    </font>
    <font>
      <b/>
      <sz val="10"/>
      <color rgb="FF595959"/>
      <name val="Tahoma"/>
      <family val="2"/>
    </font>
    <font>
      <sz val="8"/>
      <color rgb="FF595959"/>
      <name val="Tahoma"/>
      <family val="2"/>
    </font>
    <font>
      <sz val="11"/>
      <color rgb="FF8BD3D4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4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Tahoma"/>
      <family val="2"/>
    </font>
    <font>
      <b/>
      <sz val="10"/>
      <color theme="0"/>
      <name val="Calibri"/>
      <family val="2"/>
      <scheme val="minor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0"/>
      <color rgb="FF595959"/>
      <name val="Tohama"/>
    </font>
    <font>
      <sz val="10"/>
      <color rgb="FFFF0000"/>
      <name val="Tohama"/>
    </font>
    <font>
      <b/>
      <sz val="9"/>
      <color rgb="FF595959"/>
      <name val="Tahoma"/>
      <family val="2"/>
    </font>
    <font>
      <b/>
      <sz val="8"/>
      <color rgb="FF595959"/>
      <name val="Tahoma"/>
      <family val="2"/>
    </font>
    <font>
      <b/>
      <sz val="10"/>
      <color rgb="FFFF0000"/>
      <name val="Tahoma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rgb="FF000000"/>
      </patternFill>
    </fill>
    <fill>
      <patternFill patternType="solid">
        <fgColor rgb="FFDADDDF"/>
        <bgColor theme="6"/>
      </patternFill>
    </fill>
    <fill>
      <patternFill patternType="solid">
        <fgColor rgb="FF10616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9" fontId="1" fillId="0" borderId="0">
      <alignment horizontal="right" vertical="center" readingOrder="2"/>
    </xf>
    <xf numFmtId="0" fontId="2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4" fillId="0" borderId="0" applyBorder="0">
      <alignment horizontal="right" vertical="center" wrapText="1" readingOrder="2"/>
    </xf>
    <xf numFmtId="164" fontId="4" fillId="0" borderId="0">
      <alignment horizontal="right" vertical="center" readingOrder="2"/>
    </xf>
    <xf numFmtId="0" fontId="6" fillId="0" borderId="0">
      <alignment horizontal="right" vertical="center" readingOrder="2"/>
    </xf>
    <xf numFmtId="164" fontId="5" fillId="3" borderId="0">
      <alignment horizontal="right" vertical="center" readingOrder="2"/>
    </xf>
    <xf numFmtId="0" fontId="9" fillId="0" borderId="0"/>
    <xf numFmtId="0" fontId="11" fillId="0" borderId="0">
      <alignment wrapText="1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9" fontId="14" fillId="2" borderId="0">
      <alignment horizontal="right" vertical="center" wrapText="1" readingOrder="1"/>
    </xf>
    <xf numFmtId="9" fontId="12" fillId="0" borderId="0" applyFont="0" applyFill="0" applyBorder="0" applyAlignment="0" applyProtection="0"/>
  </cellStyleXfs>
  <cellXfs count="67">
    <xf numFmtId="0" fontId="0" fillId="0" borderId="0" xfId="0"/>
    <xf numFmtId="0" fontId="7" fillId="0" borderId="0" xfId="0" applyFont="1" applyFill="1" applyBorder="1" applyAlignment="1">
      <alignment vertical="center" readingOrder="2"/>
    </xf>
    <xf numFmtId="0" fontId="7" fillId="0" borderId="0" xfId="0" applyFont="1" applyFill="1" applyBorder="1" applyAlignment="1">
      <alignment horizontal="center" vertical="center" readingOrder="2"/>
    </xf>
    <xf numFmtId="49" fontId="8" fillId="4" borderId="0" xfId="3" applyFont="1" applyFill="1" applyBorder="1">
      <alignment horizontal="right" vertical="center" wrapText="1" readingOrder="2"/>
    </xf>
    <xf numFmtId="0" fontId="4" fillId="0" borderId="0" xfId="4" applyFont="1" applyFill="1" applyBorder="1">
      <alignment horizontal="right" vertical="center" wrapText="1"/>
    </xf>
    <xf numFmtId="0" fontId="6" fillId="0" borderId="0" xfId="6" applyFont="1" applyFill="1" applyBorder="1" applyAlignment="1">
      <alignment vertical="center" readingOrder="2"/>
    </xf>
    <xf numFmtId="0" fontId="4" fillId="0" borderId="1" xfId="4" applyFont="1" applyFill="1" applyBorder="1">
      <alignment horizontal="right" vertical="center" wrapText="1"/>
    </xf>
    <xf numFmtId="3" fontId="4" fillId="0" borderId="0" xfId="5" applyNumberFormat="1" applyFont="1" applyFill="1" applyBorder="1">
      <alignment horizontal="right" vertical="center"/>
    </xf>
    <xf numFmtId="3" fontId="5" fillId="0" borderId="0" xfId="5" applyNumberFormat="1" applyFont="1" applyFill="1" applyBorder="1">
      <alignment horizontal="right" vertical="center"/>
    </xf>
    <xf numFmtId="3" fontId="4" fillId="0" borderId="1" xfId="5" applyNumberFormat="1" applyFont="1" applyFill="1" applyBorder="1">
      <alignment horizontal="right" vertical="center"/>
    </xf>
    <xf numFmtId="164" fontId="4" fillId="0" borderId="0" xfId="5" applyNumberFormat="1" applyFont="1" applyFill="1" applyBorder="1">
      <alignment horizontal="right" vertical="center"/>
    </xf>
    <xf numFmtId="164" fontId="5" fillId="0" borderId="0" xfId="5" applyNumberFormat="1" applyFont="1" applyFill="1" applyBorder="1">
      <alignment horizontal="right" vertical="center"/>
    </xf>
    <xf numFmtId="164" fontId="5" fillId="5" borderId="1" xfId="7" applyFill="1" applyBorder="1">
      <alignment horizontal="right" vertical="center"/>
    </xf>
    <xf numFmtId="3" fontId="5" fillId="5" borderId="1" xfId="7" applyNumberFormat="1" applyFill="1" applyBorder="1">
      <alignment horizontal="right" vertical="center"/>
    </xf>
    <xf numFmtId="49" fontId="8" fillId="0" borderId="0" xfId="3" applyFont="1" applyFill="1" applyBorder="1">
      <alignment horizontal="right" vertical="center" wrapText="1" readingOrder="2"/>
    </xf>
    <xf numFmtId="0" fontId="0" fillId="0" borderId="0" xfId="0" applyFill="1"/>
    <xf numFmtId="0" fontId="2" fillId="0" borderId="0" xfId="2">
      <alignment horizontal="right" vertical="center"/>
    </xf>
    <xf numFmtId="165" fontId="0" fillId="0" borderId="0" xfId="10" applyNumberFormat="1" applyFont="1"/>
    <xf numFmtId="166" fontId="0" fillId="0" borderId="0" xfId="0" applyNumberFormat="1"/>
    <xf numFmtId="2" fontId="7" fillId="0" borderId="0" xfId="0" applyNumberFormat="1" applyFont="1" applyFill="1" applyBorder="1" applyAlignment="1">
      <alignment vertical="center" readingOrder="2"/>
    </xf>
    <xf numFmtId="2" fontId="0" fillId="0" borderId="0" xfId="0" applyNumberFormat="1"/>
    <xf numFmtId="167" fontId="0" fillId="0" borderId="0" xfId="10" applyNumberFormat="1" applyFont="1"/>
    <xf numFmtId="3" fontId="5" fillId="0" borderId="1" xfId="5" applyNumberFormat="1" applyFont="1" applyFill="1" applyBorder="1">
      <alignment horizontal="right" vertical="center"/>
    </xf>
    <xf numFmtId="3" fontId="0" fillId="0" borderId="0" xfId="0" applyNumberFormat="1" applyAlignment="1">
      <alignment wrapText="1"/>
    </xf>
    <xf numFmtId="164" fontId="5" fillId="0" borderId="0" xfId="5" applyNumberFormat="1" applyFont="1" applyFill="1" applyBorder="1">
      <alignment horizontal="right" vertical="center"/>
    </xf>
    <xf numFmtId="164" fontId="5" fillId="5" borderId="1" xfId="7" applyNumberFormat="1" applyFill="1" applyBorder="1">
      <alignment horizontal="right" vertical="center"/>
    </xf>
    <xf numFmtId="0" fontId="8" fillId="4" borderId="0" xfId="3" applyNumberFormat="1" applyFont="1" applyFill="1" applyBorder="1" applyAlignment="1">
      <alignment vertical="center" wrapText="1" readingOrder="2"/>
    </xf>
    <xf numFmtId="167" fontId="5" fillId="5" borderId="1" xfId="10" applyNumberFormat="1" applyFont="1" applyFill="1" applyBorder="1" applyAlignment="1">
      <alignment horizontal="right" vertical="center"/>
    </xf>
    <xf numFmtId="3" fontId="4" fillId="0" borderId="0" xfId="5" applyNumberFormat="1" applyFont="1" applyFill="1" applyBorder="1" applyAlignment="1">
      <alignment vertical="center"/>
    </xf>
    <xf numFmtId="164" fontId="4" fillId="0" borderId="0" xfId="5" applyNumberFormat="1" applyFont="1" applyFill="1" applyBorder="1" applyAlignment="1">
      <alignment vertical="center"/>
    </xf>
    <xf numFmtId="3" fontId="4" fillId="0" borderId="1" xfId="5" applyNumberFormat="1" applyFont="1" applyFill="1" applyBorder="1" applyAlignment="1">
      <alignment vertical="center"/>
    </xf>
    <xf numFmtId="2" fontId="15" fillId="0" borderId="0" xfId="10" applyNumberFormat="1" applyFont="1" applyFill="1" applyBorder="1" applyAlignment="1">
      <alignment vertical="center" wrapText="1" readingOrder="2"/>
    </xf>
    <xf numFmtId="166" fontId="5" fillId="0" borderId="0" xfId="13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vertical="center" readingOrder="2"/>
    </xf>
    <xf numFmtId="166" fontId="5" fillId="5" borderId="1" xfId="13" applyNumberFormat="1" applyFont="1" applyFill="1" applyBorder="1" applyAlignment="1">
      <alignment horizontal="right" vertical="center"/>
    </xf>
    <xf numFmtId="164" fontId="5" fillId="0" borderId="1" xfId="5" applyNumberFormat="1" applyFont="1" applyFill="1" applyBorder="1">
      <alignment horizontal="right" vertical="center"/>
    </xf>
    <xf numFmtId="49" fontId="5" fillId="0" borderId="0" xfId="1" applyFont="1" applyFill="1" applyBorder="1" applyAlignment="1">
      <alignment vertical="center"/>
    </xf>
    <xf numFmtId="0" fontId="16" fillId="6" borderId="0" xfId="0" applyFont="1" applyFill="1" applyAlignment="1">
      <alignment horizontal="left"/>
    </xf>
    <xf numFmtId="0" fontId="16" fillId="6" borderId="0" xfId="0" applyFont="1" applyFill="1" applyAlignment="1">
      <alignment horizontal="right"/>
    </xf>
    <xf numFmtId="0" fontId="17" fillId="0" borderId="0" xfId="0" applyFont="1"/>
    <xf numFmtId="0" fontId="17" fillId="0" borderId="1" xfId="0" applyFont="1" applyBorder="1"/>
    <xf numFmtId="166" fontId="5" fillId="0" borderId="1" xfId="13" applyNumberFormat="1" applyFont="1" applyFill="1" applyBorder="1" applyAlignment="1">
      <alignment horizontal="right" vertical="center"/>
    </xf>
    <xf numFmtId="49" fontId="1" fillId="0" borderId="0" xfId="1" applyFont="1" applyFill="1" applyBorder="1" applyAlignment="1">
      <alignment vertical="center"/>
    </xf>
    <xf numFmtId="0" fontId="16" fillId="6" borderId="0" xfId="0" applyFont="1" applyFill="1" applyAlignment="1">
      <alignment horizontal="left" vertical="center" wrapText="1"/>
    </xf>
    <xf numFmtId="0" fontId="16" fillId="6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6" fillId="6" borderId="0" xfId="0" applyFont="1" applyFill="1" applyAlignment="1">
      <alignment horizontal="right" vertical="center" wrapText="1"/>
    </xf>
    <xf numFmtId="164" fontId="5" fillId="5" borderId="1" xfId="7" applyFill="1" applyBorder="1" applyAlignment="1">
      <alignment horizontal="left" vertical="center"/>
    </xf>
    <xf numFmtId="49" fontId="19" fillId="0" borderId="0" xfId="1" applyFont="1" applyFill="1" applyBorder="1" applyAlignment="1">
      <alignment horizontal="left" vertical="center"/>
    </xf>
    <xf numFmtId="49" fontId="20" fillId="0" borderId="0" xfId="1" applyFont="1" applyFill="1" applyBorder="1" applyAlignment="1">
      <alignment horizontal="left" vertical="center"/>
    </xf>
    <xf numFmtId="166" fontId="4" fillId="0" borderId="0" xfId="13" applyNumberFormat="1" applyFont="1" applyFill="1" applyBorder="1" applyAlignment="1">
      <alignment horizontal="right" vertical="center"/>
    </xf>
    <xf numFmtId="164" fontId="21" fillId="0" borderId="0" xfId="5" applyNumberFormat="1" applyFont="1" applyFill="1" applyBorder="1">
      <alignment horizontal="right" vertical="center"/>
    </xf>
    <xf numFmtId="164" fontId="0" fillId="0" borderId="0" xfId="0" applyNumberFormat="1" applyAlignment="1">
      <alignment wrapText="1"/>
    </xf>
    <xf numFmtId="49" fontId="1" fillId="0" borderId="0" xfId="1" applyFont="1" applyFill="1" applyBorder="1" applyAlignment="1">
      <alignment horizontal="left" vertical="center"/>
    </xf>
    <xf numFmtId="166" fontId="4" fillId="0" borderId="0" xfId="13" applyNumberFormat="1" applyFont="1" applyFill="1" applyBorder="1" applyAlignment="1">
      <alignment vertic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7" fillId="0" borderId="0" xfId="0" applyFont="1" applyFill="1" applyBorder="1" applyAlignment="1">
      <alignment horizontal="right" vertical="center" readingOrder="2"/>
    </xf>
    <xf numFmtId="0" fontId="0" fillId="0" borderId="0" xfId="0" applyAlignment="1">
      <alignment horizontal="left"/>
    </xf>
    <xf numFmtId="2" fontId="15" fillId="0" borderId="0" xfId="13" applyNumberFormat="1" applyFont="1" applyFill="1" applyBorder="1" applyAlignment="1">
      <alignment vertical="center" wrapText="1" readingOrder="1"/>
    </xf>
    <xf numFmtId="165" fontId="0" fillId="0" borderId="0" xfId="0" applyNumberFormat="1" applyFill="1" applyAlignment="1">
      <alignment vertical="center" wrapText="1"/>
    </xf>
    <xf numFmtId="0" fontId="22" fillId="0" borderId="0" xfId="0" applyFont="1" applyAlignment="1">
      <alignment horizontal="right"/>
    </xf>
    <xf numFmtId="0" fontId="10" fillId="0" borderId="0" xfId="8" applyFont="1" applyFill="1" applyBorder="1" applyAlignment="1">
      <alignment horizontal="center" vertical="center" wrapText="1"/>
    </xf>
    <xf numFmtId="49" fontId="1" fillId="0" borderId="0" xfId="1" applyFont="1" applyFill="1" applyBorder="1" applyAlignment="1">
      <alignment horizontal="right" vertical="center"/>
    </xf>
    <xf numFmtId="49" fontId="1" fillId="0" borderId="0" xfId="1" applyFont="1" applyFill="1" applyBorder="1" applyAlignment="1">
      <alignment horizontal="center" vertical="center"/>
    </xf>
    <xf numFmtId="49" fontId="1" fillId="0" borderId="0" xfId="1" applyFont="1" applyFill="1" applyBorder="1" applyAlignment="1">
      <alignment horizontal="left" vertical="center"/>
    </xf>
    <xf numFmtId="0" fontId="22" fillId="0" borderId="0" xfId="0" applyFont="1" applyAlignment="1">
      <alignment horizontal="left"/>
    </xf>
  </cellXfs>
  <cellStyles count="14">
    <cellStyle name="1st_Column" xfId="4"/>
    <cellStyle name="Body_Decimal" xfId="5"/>
    <cellStyle name="Comma" xfId="10" builtinId="3"/>
    <cellStyle name="Comma 3" xfId="11"/>
    <cellStyle name="Header" xfId="12"/>
    <cellStyle name="Normal" xfId="0" builtinId="0"/>
    <cellStyle name="Normal 2" xfId="8"/>
    <cellStyle name="Normal 3 2" xfId="9"/>
    <cellStyle name="Percent" xfId="13" builtinId="5"/>
    <cellStyle name="Row_Header" xfId="3"/>
    <cellStyle name="Source" xfId="6"/>
    <cellStyle name="SubTitle" xfId="2"/>
    <cellStyle name="Table_Title" xfId="1"/>
    <cellStyle name="Total_Decimal" xfId="7"/>
  </cellStyles>
  <dxfs count="0"/>
  <tableStyles count="0" defaultTableStyle="TableStyleMedium2" defaultPivotStyle="PivotStyleLight16"/>
  <colors>
    <mruColors>
      <color rgb="FF595959"/>
      <color rgb="FF106169"/>
      <color rgb="FFDADD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rightToLeft="1" tabSelected="1" view="pageBreakPreview" zoomScaleNormal="100" zoomScaleSheetLayoutView="100" workbookViewId="0">
      <selection activeCell="A19" sqref="A19:E19"/>
    </sheetView>
  </sheetViews>
  <sheetFormatPr defaultRowHeight="15"/>
  <cols>
    <col min="1" max="1" width="31.28515625" customWidth="1"/>
    <col min="2" max="3" width="17.42578125" bestFit="1" customWidth="1"/>
    <col min="4" max="4" width="12.5703125" customWidth="1"/>
    <col min="5" max="5" width="15.42578125" customWidth="1"/>
    <col min="6" max="6" width="16.42578125" customWidth="1"/>
  </cols>
  <sheetData>
    <row r="1" spans="1:6" ht="18" customHeight="1">
      <c r="A1" s="62" t="s">
        <v>86</v>
      </c>
      <c r="B1" s="62"/>
      <c r="C1" s="62"/>
      <c r="D1" s="62"/>
      <c r="E1" s="62"/>
      <c r="F1" s="62"/>
    </row>
    <row r="2" spans="1:6" ht="26.25" customHeight="1">
      <c r="A2" s="62"/>
      <c r="B2" s="62"/>
      <c r="C2" s="62"/>
      <c r="D2" s="62"/>
      <c r="E2" s="62"/>
      <c r="F2" s="62"/>
    </row>
    <row r="3" spans="1:6" ht="15" customHeight="1">
      <c r="A3" s="61"/>
      <c r="B3" s="61"/>
    </row>
    <row r="4" spans="1:6">
      <c r="F4" s="17"/>
    </row>
    <row r="5" spans="1:6" s="1" customFormat="1" ht="14.25" customHeight="1">
      <c r="A5" s="63" t="s">
        <v>87</v>
      </c>
      <c r="B5" s="63"/>
      <c r="C5" s="63"/>
      <c r="D5" s="63"/>
    </row>
    <row r="6" spans="1:6" s="1" customFormat="1" ht="14.25" customHeight="1">
      <c r="A6" s="3" t="s">
        <v>36</v>
      </c>
      <c r="B6" s="26" t="s">
        <v>88</v>
      </c>
      <c r="C6" s="26" t="s">
        <v>89</v>
      </c>
      <c r="D6" s="3" t="s">
        <v>9</v>
      </c>
      <c r="E6" s="31"/>
    </row>
    <row r="7" spans="1:6" s="1" customFormat="1" ht="14.25">
      <c r="A7" s="4" t="s">
        <v>1</v>
      </c>
      <c r="B7" s="7">
        <v>162</v>
      </c>
      <c r="C7" s="28">
        <v>168</v>
      </c>
      <c r="D7" s="32">
        <f>(C7-B7)/B7*100</f>
        <v>3.7037037037037033</v>
      </c>
      <c r="E7" s="59"/>
    </row>
    <row r="8" spans="1:6" s="1" customFormat="1" ht="14.25">
      <c r="A8" s="4" t="s">
        <v>2</v>
      </c>
      <c r="B8" s="28">
        <v>31506</v>
      </c>
      <c r="C8" s="28">
        <v>33034</v>
      </c>
      <c r="D8" s="32">
        <f t="shared" ref="D8:D14" si="0">(C8-B8)/B8*100</f>
        <v>4.8498698660572588</v>
      </c>
      <c r="E8" s="59"/>
    </row>
    <row r="9" spans="1:6" s="1" customFormat="1" ht="14.25">
      <c r="A9" s="4" t="s">
        <v>3</v>
      </c>
      <c r="B9" s="28">
        <v>1289.4290000000001</v>
      </c>
      <c r="C9" s="7">
        <v>1311.7159999999999</v>
      </c>
      <c r="D9" s="32">
        <f>(C9-B9)/B9*100</f>
        <v>1.7284394875561049</v>
      </c>
      <c r="E9" s="59"/>
    </row>
    <row r="10" spans="1:6" s="1" customFormat="1" ht="14.25">
      <c r="A10" s="4" t="s">
        <v>4</v>
      </c>
      <c r="B10" s="28">
        <v>3014.06</v>
      </c>
      <c r="C10" s="7">
        <v>3237.73</v>
      </c>
      <c r="D10" s="32">
        <f>(C10-B10)/B10*100</f>
        <v>7.4208874408605032</v>
      </c>
      <c r="E10" s="59"/>
      <c r="F10" s="19"/>
    </row>
    <row r="11" spans="1:6" s="1" customFormat="1" ht="14.25">
      <c r="A11" s="4" t="s">
        <v>5</v>
      </c>
      <c r="B11" s="29">
        <v>2.3375152877746661</v>
      </c>
      <c r="C11" s="10">
        <v>2.4683163123724952</v>
      </c>
      <c r="D11" s="32">
        <f>(C11-B11)/B11*100</f>
        <v>5.5957291608711879</v>
      </c>
      <c r="E11" s="59"/>
    </row>
    <row r="12" spans="1:6" s="1" customFormat="1" ht="14.25">
      <c r="A12" s="4" t="s">
        <v>6</v>
      </c>
      <c r="B12" s="54">
        <f>0.659347705398893*100</f>
        <v>65.9347705398893</v>
      </c>
      <c r="C12" s="50">
        <f>0.685459388029452*100</f>
        <v>68.545938802945201</v>
      </c>
      <c r="D12" s="32">
        <f t="shared" si="0"/>
        <v>3.9602295445560003</v>
      </c>
      <c r="E12" s="59"/>
    </row>
    <row r="13" spans="1:6" s="1" customFormat="1" ht="14.25">
      <c r="A13" s="4" t="s">
        <v>7</v>
      </c>
      <c r="B13" s="28">
        <v>282.82404623874402</v>
      </c>
      <c r="C13" s="7">
        <v>278.6625546339485</v>
      </c>
      <c r="D13" s="32">
        <f>(C13-B13)/B13*100</f>
        <v>-1.4714065724392542</v>
      </c>
      <c r="E13" s="59"/>
    </row>
    <row r="14" spans="1:6" s="1" customFormat="1" ht="14.25">
      <c r="A14" s="6" t="s">
        <v>8</v>
      </c>
      <c r="B14" s="30">
        <v>186.47938591914641</v>
      </c>
      <c r="C14" s="9">
        <v>191.01186416611006</v>
      </c>
      <c r="D14" s="35">
        <f t="shared" si="0"/>
        <v>2.4305518943143865</v>
      </c>
      <c r="E14" s="59"/>
    </row>
    <row r="15" spans="1:6" s="1" customFormat="1" ht="14.25">
      <c r="A15" s="5" t="s">
        <v>40</v>
      </c>
      <c r="B15" s="5"/>
      <c r="C15" s="5"/>
    </row>
    <row r="16" spans="1:6" s="1" customFormat="1">
      <c r="A16" s="61" t="s">
        <v>99</v>
      </c>
      <c r="B16" s="61"/>
      <c r="C16" s="61"/>
      <c r="D16" s="61"/>
      <c r="E16" s="61"/>
    </row>
    <row r="17" spans="1:5" s="1" customFormat="1" ht="14.25">
      <c r="A17" s="5"/>
      <c r="B17" s="5"/>
      <c r="C17" s="5"/>
    </row>
    <row r="19" spans="1:5" s="1" customFormat="1" ht="14.25" customHeight="1">
      <c r="A19" s="63" t="s">
        <v>90</v>
      </c>
      <c r="B19" s="63"/>
      <c r="C19" s="63"/>
      <c r="D19" s="63"/>
      <c r="E19" s="63"/>
    </row>
    <row r="20" spans="1:5" s="1" customFormat="1" ht="14.25" customHeight="1">
      <c r="A20" s="3" t="s">
        <v>36</v>
      </c>
      <c r="B20" s="3" t="s">
        <v>10</v>
      </c>
      <c r="C20" s="3" t="s">
        <v>11</v>
      </c>
      <c r="D20" s="3" t="s">
        <v>12</v>
      </c>
    </row>
    <row r="21" spans="1:5" s="1" customFormat="1" ht="14.25" customHeight="1">
      <c r="A21" s="4" t="s">
        <v>1</v>
      </c>
      <c r="B21" s="7">
        <v>123</v>
      </c>
      <c r="C21" s="7">
        <v>45</v>
      </c>
      <c r="D21" s="8">
        <f>SUM(B21:C21)</f>
        <v>168</v>
      </c>
      <c r="E21" s="8"/>
    </row>
    <row r="22" spans="1:5" s="1" customFormat="1" ht="14.25">
      <c r="A22" s="4" t="s">
        <v>2</v>
      </c>
      <c r="B22" s="7">
        <v>27362</v>
      </c>
      <c r="C22" s="7">
        <v>5672</v>
      </c>
      <c r="D22" s="8">
        <f t="shared" ref="D22:D24" si="1">SUM(B22:C22)</f>
        <v>33034</v>
      </c>
      <c r="E22" s="8"/>
    </row>
    <row r="23" spans="1:5" s="1" customFormat="1" ht="14.25" customHeight="1">
      <c r="A23" s="4" t="s">
        <v>3</v>
      </c>
      <c r="B23" s="7">
        <v>1197.634</v>
      </c>
      <c r="C23" s="7">
        <v>114.08199999999999</v>
      </c>
      <c r="D23" s="8">
        <f t="shared" si="1"/>
        <v>1311.7159999999999</v>
      </c>
      <c r="E23" s="8"/>
    </row>
    <row r="24" spans="1:5" s="1" customFormat="1" ht="14.25" customHeight="1">
      <c r="A24" s="4" t="s">
        <v>4</v>
      </c>
      <c r="B24" s="7">
        <v>2575.2739999999999</v>
      </c>
      <c r="C24" s="7">
        <v>662.45600000000002</v>
      </c>
      <c r="D24" s="8">
        <f t="shared" si="1"/>
        <v>3237.73</v>
      </c>
      <c r="E24" s="8"/>
    </row>
    <row r="25" spans="1:5" s="1" customFormat="1" ht="14.25">
      <c r="A25" s="4" t="s">
        <v>5</v>
      </c>
      <c r="B25" s="10">
        <v>2.1503013441502161</v>
      </c>
      <c r="C25" s="10">
        <v>5.8068406935362287</v>
      </c>
      <c r="D25" s="24">
        <v>2.5455642798546818</v>
      </c>
      <c r="E25" s="51"/>
    </row>
    <row r="26" spans="1:5" s="1" customFormat="1" ht="14.25">
      <c r="A26" s="4" t="s">
        <v>6</v>
      </c>
      <c r="B26" s="50">
        <f>0.667719576260504*100</f>
        <v>66.771957626050408</v>
      </c>
      <c r="C26" s="50">
        <f>0.767033082845437*100</f>
        <v>76.703308284543709</v>
      </c>
      <c r="D26" s="32">
        <f>0.685459388029452*100</f>
        <v>68.545938802945201</v>
      </c>
      <c r="E26" s="8"/>
    </row>
    <row r="27" spans="1:5" s="1" customFormat="1" ht="14.25" customHeight="1">
      <c r="A27" s="4" t="s">
        <v>7</v>
      </c>
      <c r="B27" s="7">
        <v>285.3408670804377</v>
      </c>
      <c r="C27" s="7">
        <v>251.92954386085438</v>
      </c>
      <c r="D27" s="8">
        <v>278.66255463394839</v>
      </c>
      <c r="E27" s="8"/>
    </row>
    <row r="28" spans="1:5" s="1" customFormat="1" ht="14.25" customHeight="1">
      <c r="A28" s="6" t="s">
        <v>8</v>
      </c>
      <c r="B28" s="9">
        <v>190.52768285675461</v>
      </c>
      <c r="C28" s="9">
        <v>193.23829468743591</v>
      </c>
      <c r="D28" s="22">
        <v>191.01186416610997</v>
      </c>
      <c r="E28" s="8"/>
    </row>
    <row r="29" spans="1:5" s="1" customFormat="1" ht="14.25" customHeight="1">
      <c r="A29" s="5" t="s">
        <v>40</v>
      </c>
      <c r="B29" s="5"/>
      <c r="C29" s="5"/>
    </row>
    <row r="31" spans="1:5" s="1" customFormat="1" ht="14.25">
      <c r="A31" s="63" t="s">
        <v>91</v>
      </c>
      <c r="B31" s="63"/>
      <c r="C31" s="63"/>
      <c r="D31" s="63"/>
      <c r="E31" s="63"/>
    </row>
    <row r="32" spans="1:5" s="1" customFormat="1" ht="25.5">
      <c r="A32" s="3" t="s">
        <v>36</v>
      </c>
      <c r="B32" s="3" t="s">
        <v>13</v>
      </c>
      <c r="C32" s="3" t="s">
        <v>14</v>
      </c>
      <c r="D32" s="3" t="s">
        <v>39</v>
      </c>
      <c r="E32" s="3" t="s">
        <v>0</v>
      </c>
    </row>
    <row r="33" spans="1:6" s="1" customFormat="1" ht="14.25" customHeight="1">
      <c r="A33" s="4" t="s">
        <v>3</v>
      </c>
      <c r="B33" s="7">
        <v>1158.22</v>
      </c>
      <c r="C33" s="7">
        <v>126.96899999999999</v>
      </c>
      <c r="D33" s="7">
        <v>26.527000000000001</v>
      </c>
      <c r="E33" s="8">
        <f>SUM(B33:D33)</f>
        <v>1311.7160000000001</v>
      </c>
      <c r="F33" s="33"/>
    </row>
    <row r="34" spans="1:6" s="1" customFormat="1" ht="14.25" customHeight="1">
      <c r="A34" s="4" t="s">
        <v>4</v>
      </c>
      <c r="B34" s="7">
        <v>2963.9009999999998</v>
      </c>
      <c r="C34" s="7">
        <v>219.31100000000001</v>
      </c>
      <c r="D34" s="7">
        <v>54.518000000000001</v>
      </c>
      <c r="E34" s="8">
        <f>SUM(B34:D34)</f>
        <v>3237.73</v>
      </c>
      <c r="F34" s="33"/>
    </row>
    <row r="35" spans="1:6" s="1" customFormat="1" ht="14.25">
      <c r="A35" s="4" t="s">
        <v>5</v>
      </c>
      <c r="B35" s="10">
        <v>2.559013831569132</v>
      </c>
      <c r="C35" s="10">
        <v>1.7272798872165647</v>
      </c>
      <c r="D35" s="10">
        <v>2.0551890526633243</v>
      </c>
      <c r="E35" s="24">
        <v>2.4683163123724952</v>
      </c>
      <c r="F35" s="33"/>
    </row>
    <row r="36" spans="1:6" s="1" customFormat="1" ht="14.25" customHeight="1">
      <c r="A36" s="4" t="s">
        <v>6</v>
      </c>
      <c r="B36" s="50">
        <v>0.70339803928346523</v>
      </c>
      <c r="C36" s="50">
        <v>0.58545518967159027</v>
      </c>
      <c r="D36" s="50">
        <v>0.39783975311464165</v>
      </c>
      <c r="E36" s="32">
        <f>0.685459388029452*100</f>
        <v>68.545938802945201</v>
      </c>
      <c r="F36" s="33"/>
    </row>
    <row r="37" spans="1:6" s="1" customFormat="1" ht="24.75" customHeight="1">
      <c r="A37" s="4" t="s">
        <v>7</v>
      </c>
      <c r="B37" s="7">
        <v>278.74553221368552</v>
      </c>
      <c r="C37" s="7">
        <v>239.91699592244322</v>
      </c>
      <c r="D37" s="7">
        <v>421.34416324302583</v>
      </c>
      <c r="E37" s="8">
        <v>278.66255463394839</v>
      </c>
      <c r="F37" s="33"/>
    </row>
    <row r="38" spans="1:6" s="1" customFormat="1" ht="14.25">
      <c r="A38" s="6" t="s">
        <v>8</v>
      </c>
      <c r="B38" s="9">
        <v>196.06906081813241</v>
      </c>
      <c r="C38" s="9">
        <v>140.46065035321215</v>
      </c>
      <c r="D38" s="9">
        <v>167.62745788090069</v>
      </c>
      <c r="E38" s="22">
        <v>191.01186416610997</v>
      </c>
      <c r="F38" s="33"/>
    </row>
    <row r="39" spans="1:6" s="1" customFormat="1" ht="14.25">
      <c r="A39" s="5" t="s">
        <v>40</v>
      </c>
      <c r="B39" s="5"/>
      <c r="C39" s="5"/>
    </row>
    <row r="41" spans="1:6">
      <c r="A41" s="63" t="s">
        <v>92</v>
      </c>
      <c r="B41" s="63"/>
      <c r="C41" s="63"/>
      <c r="D41" s="63"/>
      <c r="E41" s="1"/>
      <c r="F41" s="1"/>
    </row>
    <row r="42" spans="1:6">
      <c r="A42" s="3" t="s">
        <v>37</v>
      </c>
      <c r="B42" s="26" t="s">
        <v>88</v>
      </c>
      <c r="C42" s="26" t="s">
        <v>89</v>
      </c>
      <c r="D42" s="3" t="s">
        <v>79</v>
      </c>
      <c r="E42" s="3" t="s">
        <v>15</v>
      </c>
    </row>
    <row r="43" spans="1:6">
      <c r="A43" s="4" t="s">
        <v>16</v>
      </c>
      <c r="B43" s="7">
        <v>430876</v>
      </c>
      <c r="C43" s="7">
        <v>436554</v>
      </c>
      <c r="D43" s="32">
        <f>C43/$C$52*100</f>
        <v>33.281137075403514</v>
      </c>
      <c r="E43" s="32">
        <f>C43/B43*100-100</f>
        <v>1.3177805215421614</v>
      </c>
      <c r="F43" s="60"/>
    </row>
    <row r="44" spans="1:6">
      <c r="A44" s="4" t="s">
        <v>17</v>
      </c>
      <c r="B44" s="7">
        <v>93660</v>
      </c>
      <c r="C44" s="7">
        <v>103024</v>
      </c>
      <c r="D44" s="32">
        <f t="shared" ref="D44:D51" si="2">C44/$C$52*100</f>
        <v>7.8541391581714333</v>
      </c>
      <c r="E44" s="32">
        <f t="shared" ref="E44:E50" si="3">C44/B44*100-100</f>
        <v>9.997864616698692</v>
      </c>
      <c r="F44" s="60"/>
    </row>
    <row r="45" spans="1:6">
      <c r="A45" s="4" t="s">
        <v>18</v>
      </c>
      <c r="B45" s="7">
        <v>158115</v>
      </c>
      <c r="C45" s="7">
        <v>161868</v>
      </c>
      <c r="D45" s="32">
        <f t="shared" si="2"/>
        <v>12.340171195594168</v>
      </c>
      <c r="E45" s="32">
        <f t="shared" si="3"/>
        <v>2.3735888435632262</v>
      </c>
      <c r="F45" s="60"/>
    </row>
    <row r="46" spans="1:6">
      <c r="A46" s="4" t="s">
        <v>19</v>
      </c>
      <c r="B46" s="7">
        <v>343182</v>
      </c>
      <c r="C46" s="7">
        <v>348450</v>
      </c>
      <c r="D46" s="32">
        <f t="shared" si="2"/>
        <v>26.564439253618922</v>
      </c>
      <c r="E46" s="32">
        <f t="shared" si="3"/>
        <v>1.5350455443467297</v>
      </c>
      <c r="F46" s="60"/>
    </row>
    <row r="47" spans="1:6">
      <c r="A47" s="4" t="s">
        <v>20</v>
      </c>
      <c r="B47" s="7">
        <v>156894</v>
      </c>
      <c r="C47" s="7">
        <v>154791</v>
      </c>
      <c r="D47" s="32">
        <f t="shared" si="2"/>
        <v>11.800648920955451</v>
      </c>
      <c r="E47" s="32">
        <f t="shared" si="3"/>
        <v>-1.3403954262113302</v>
      </c>
      <c r="F47" s="60"/>
    </row>
    <row r="48" spans="1:6">
      <c r="A48" s="4" t="s">
        <v>21</v>
      </c>
      <c r="B48" s="7">
        <v>68377</v>
      </c>
      <c r="C48" s="7">
        <v>68659</v>
      </c>
      <c r="D48" s="32">
        <f t="shared" si="2"/>
        <v>5.2342885197710478</v>
      </c>
      <c r="E48" s="32">
        <f t="shared" si="3"/>
        <v>0.41241938078593421</v>
      </c>
      <c r="F48" s="60"/>
    </row>
    <row r="49" spans="1:6">
      <c r="A49" s="4" t="s">
        <v>22</v>
      </c>
      <c r="B49" s="7">
        <v>22199</v>
      </c>
      <c r="C49" s="7">
        <v>22793</v>
      </c>
      <c r="D49" s="32">
        <f t="shared" si="2"/>
        <v>1.7376474785700564</v>
      </c>
      <c r="E49" s="32">
        <f t="shared" si="3"/>
        <v>2.6757962070363561</v>
      </c>
      <c r="F49" s="18"/>
    </row>
    <row r="50" spans="1:6">
      <c r="A50" s="4" t="s">
        <v>23</v>
      </c>
      <c r="B50" s="7">
        <v>16109</v>
      </c>
      <c r="C50" s="7">
        <v>15540</v>
      </c>
      <c r="D50" s="32">
        <f t="shared" si="2"/>
        <v>1.1847076653787862</v>
      </c>
      <c r="E50" s="32">
        <f t="shared" si="3"/>
        <v>-3.532186976224466</v>
      </c>
      <c r="F50" s="18"/>
    </row>
    <row r="51" spans="1:6">
      <c r="A51" s="4" t="s">
        <v>24</v>
      </c>
      <c r="B51" s="7">
        <v>17</v>
      </c>
      <c r="C51" s="7">
        <v>37</v>
      </c>
      <c r="D51" s="32">
        <f t="shared" si="2"/>
        <v>2.8207325366161576E-3</v>
      </c>
      <c r="E51" s="32">
        <f>C51/B51*100-100</f>
        <v>117.64705882352939</v>
      </c>
      <c r="F51" s="18"/>
    </row>
    <row r="52" spans="1:6">
      <c r="A52" s="12" t="s">
        <v>12</v>
      </c>
      <c r="B52" s="13">
        <f>SUM(B43:B51)</f>
        <v>1289429</v>
      </c>
      <c r="C52" s="13">
        <f>SUM(C43:C51)</f>
        <v>1311716</v>
      </c>
      <c r="D52" s="34">
        <f>SUM(D43:D51)</f>
        <v>99.999999999999986</v>
      </c>
      <c r="E52" s="34">
        <f>C52/B52*100-100</f>
        <v>1.7284394875561162</v>
      </c>
      <c r="F52" s="18"/>
    </row>
    <row r="53" spans="1:6">
      <c r="A53" s="5" t="s">
        <v>40</v>
      </c>
      <c r="F53" s="18"/>
    </row>
    <row r="54" spans="1:6" s="1" customFormat="1">
      <c r="A54" s="55" t="s">
        <v>98</v>
      </c>
      <c r="B54" s="55"/>
      <c r="C54" s="55"/>
      <c r="D54" s="57"/>
    </row>
    <row r="55" spans="1:6" s="1" customFormat="1">
      <c r="A55" s="55"/>
      <c r="B55" s="55"/>
      <c r="C55" s="55"/>
      <c r="D55" s="57"/>
    </row>
    <row r="56" spans="1:6" s="1" customFormat="1">
      <c r="A56" s="55"/>
      <c r="B56" s="55"/>
      <c r="C56" s="55"/>
      <c r="D56" s="57"/>
    </row>
    <row r="57" spans="1:6" ht="16.5" customHeight="1">
      <c r="A57" s="63" t="s">
        <v>93</v>
      </c>
      <c r="B57" s="63"/>
      <c r="C57" s="63"/>
      <c r="D57" s="63"/>
      <c r="E57" s="1"/>
      <c r="F57" s="1"/>
    </row>
    <row r="58" spans="1:6" ht="25.5">
      <c r="A58" s="3" t="s">
        <v>37</v>
      </c>
      <c r="B58" s="3" t="s">
        <v>25</v>
      </c>
      <c r="C58" s="3" t="s">
        <v>26</v>
      </c>
      <c r="D58" s="3" t="s">
        <v>27</v>
      </c>
      <c r="E58" s="3" t="s">
        <v>28</v>
      </c>
      <c r="F58" s="3" t="s">
        <v>0</v>
      </c>
    </row>
    <row r="59" spans="1:6">
      <c r="A59" s="4" t="s">
        <v>16</v>
      </c>
      <c r="B59" s="7">
        <v>215240</v>
      </c>
      <c r="C59" s="7">
        <v>142549</v>
      </c>
      <c r="D59" s="7">
        <v>40763</v>
      </c>
      <c r="E59" s="7">
        <v>38002</v>
      </c>
      <c r="F59" s="8">
        <f>SUM(B59:E59)</f>
        <v>436554</v>
      </c>
    </row>
    <row r="60" spans="1:6">
      <c r="A60" s="4" t="s">
        <v>17</v>
      </c>
      <c r="B60" s="7">
        <v>48808</v>
      </c>
      <c r="C60" s="7">
        <v>30883</v>
      </c>
      <c r="D60" s="7">
        <v>12635</v>
      </c>
      <c r="E60" s="7">
        <v>10698</v>
      </c>
      <c r="F60" s="8">
        <f t="shared" ref="F60:F67" si="4">SUM(B60:E60)</f>
        <v>103024</v>
      </c>
    </row>
    <row r="61" spans="1:6">
      <c r="A61" s="4" t="s">
        <v>18</v>
      </c>
      <c r="B61" s="7">
        <v>57325</v>
      </c>
      <c r="C61" s="7">
        <v>56332</v>
      </c>
      <c r="D61" s="7">
        <v>32579</v>
      </c>
      <c r="E61" s="7">
        <v>15632</v>
      </c>
      <c r="F61" s="8">
        <f t="shared" si="4"/>
        <v>161868</v>
      </c>
    </row>
    <row r="62" spans="1:6">
      <c r="A62" s="4" t="s">
        <v>19</v>
      </c>
      <c r="B62" s="7">
        <v>118903</v>
      </c>
      <c r="C62" s="7">
        <v>124383</v>
      </c>
      <c r="D62" s="7">
        <v>76252</v>
      </c>
      <c r="E62" s="7">
        <v>28912</v>
      </c>
      <c r="F62" s="8">
        <f t="shared" si="4"/>
        <v>348450</v>
      </c>
    </row>
    <row r="63" spans="1:6">
      <c r="A63" s="4" t="s">
        <v>20</v>
      </c>
      <c r="B63" s="7">
        <v>96333</v>
      </c>
      <c r="C63" s="7">
        <v>34626</v>
      </c>
      <c r="D63" s="7">
        <v>12699</v>
      </c>
      <c r="E63" s="7">
        <v>11133</v>
      </c>
      <c r="F63" s="8">
        <f t="shared" si="4"/>
        <v>154791</v>
      </c>
    </row>
    <row r="64" spans="1:6">
      <c r="A64" s="4" t="s">
        <v>21</v>
      </c>
      <c r="B64" s="7">
        <v>39433</v>
      </c>
      <c r="C64" s="7">
        <v>16134</v>
      </c>
      <c r="D64" s="7">
        <v>7327</v>
      </c>
      <c r="E64" s="7">
        <v>5765</v>
      </c>
      <c r="F64" s="8">
        <f t="shared" si="4"/>
        <v>68659</v>
      </c>
    </row>
    <row r="65" spans="1:6">
      <c r="A65" s="4" t="s">
        <v>22</v>
      </c>
      <c r="B65" s="7">
        <v>7168</v>
      </c>
      <c r="C65" s="7">
        <v>7057</v>
      </c>
      <c r="D65" s="7">
        <v>5982</v>
      </c>
      <c r="E65" s="7">
        <v>2586</v>
      </c>
      <c r="F65" s="8">
        <f t="shared" si="4"/>
        <v>22793</v>
      </c>
    </row>
    <row r="66" spans="1:6">
      <c r="A66" s="4" t="s">
        <v>23</v>
      </c>
      <c r="B66" s="7">
        <v>7595</v>
      </c>
      <c r="C66" s="7">
        <v>3709</v>
      </c>
      <c r="D66" s="7">
        <v>2883</v>
      </c>
      <c r="E66" s="7">
        <v>1353</v>
      </c>
      <c r="F66" s="8">
        <f t="shared" si="4"/>
        <v>15540</v>
      </c>
    </row>
    <row r="67" spans="1:6">
      <c r="A67" s="4" t="s">
        <v>24</v>
      </c>
      <c r="B67" s="7">
        <v>9</v>
      </c>
      <c r="C67" s="7">
        <v>1</v>
      </c>
      <c r="D67" s="7">
        <v>26</v>
      </c>
      <c r="E67" s="7">
        <v>1</v>
      </c>
      <c r="F67" s="8">
        <f t="shared" si="4"/>
        <v>37</v>
      </c>
    </row>
    <row r="68" spans="1:6">
      <c r="A68" s="12" t="s">
        <v>12</v>
      </c>
      <c r="B68" s="13">
        <f>SUM(B59:B67)</f>
        <v>590814</v>
      </c>
      <c r="C68" s="13">
        <f t="shared" ref="C68:E68" si="5">SUM(C59:C67)</f>
        <v>415674</v>
      </c>
      <c r="D68" s="13">
        <f t="shared" si="5"/>
        <v>191146</v>
      </c>
      <c r="E68" s="13">
        <f t="shared" si="5"/>
        <v>114082</v>
      </c>
      <c r="F68" s="13">
        <f>SUM(F59:F67)</f>
        <v>1311716</v>
      </c>
    </row>
    <row r="69" spans="1:6">
      <c r="A69" s="5" t="s">
        <v>40</v>
      </c>
      <c r="B69" s="20"/>
      <c r="C69" s="20"/>
      <c r="D69" s="20"/>
      <c r="E69" s="20"/>
      <c r="F69" s="8"/>
    </row>
    <row r="71" spans="1:6">
      <c r="A71" s="63" t="s">
        <v>94</v>
      </c>
      <c r="B71" s="63"/>
      <c r="C71" s="63"/>
      <c r="D71" s="1"/>
      <c r="E71" s="1"/>
      <c r="F71" s="1"/>
    </row>
    <row r="72" spans="1:6">
      <c r="A72" s="3" t="s">
        <v>37</v>
      </c>
      <c r="B72" s="26" t="s">
        <v>88</v>
      </c>
      <c r="C72" s="26" t="s">
        <v>89</v>
      </c>
      <c r="D72" s="3" t="s">
        <v>79</v>
      </c>
      <c r="E72" s="3" t="s">
        <v>15</v>
      </c>
    </row>
    <row r="73" spans="1:6">
      <c r="A73" s="4" t="s">
        <v>16</v>
      </c>
      <c r="B73" s="7">
        <v>835817</v>
      </c>
      <c r="C73" s="7">
        <v>852440</v>
      </c>
      <c r="D73" s="32">
        <f>C73/$C$82*100</f>
        <v>26.328322621095644</v>
      </c>
      <c r="E73" s="11">
        <f>C73/B73*100-100</f>
        <v>1.988832483665675</v>
      </c>
      <c r="F73" s="60"/>
    </row>
    <row r="74" spans="1:6">
      <c r="A74" s="4" t="s">
        <v>17</v>
      </c>
      <c r="B74" s="7">
        <v>197431</v>
      </c>
      <c r="C74" s="7">
        <v>227480</v>
      </c>
      <c r="D74" s="32">
        <f t="shared" ref="D74:D81" si="6">C74/$C$82*100</f>
        <v>7.0259101283924235</v>
      </c>
      <c r="E74" s="24">
        <f t="shared" ref="E74:E81" si="7">C74/B74*100-100</f>
        <v>15.220000911710912</v>
      </c>
      <c r="F74" s="60"/>
    </row>
    <row r="75" spans="1:6">
      <c r="A75" s="4" t="s">
        <v>18</v>
      </c>
      <c r="B75" s="7">
        <v>392029</v>
      </c>
      <c r="C75" s="7">
        <v>423122</v>
      </c>
      <c r="D75" s="32">
        <f t="shared" si="6"/>
        <v>13.068476988507379</v>
      </c>
      <c r="E75" s="24">
        <f t="shared" si="7"/>
        <v>7.9313010006912776</v>
      </c>
      <c r="F75" s="60"/>
    </row>
    <row r="76" spans="1:6">
      <c r="A76" s="4" t="s">
        <v>19</v>
      </c>
      <c r="B76" s="7">
        <v>701358</v>
      </c>
      <c r="C76" s="7">
        <v>777520</v>
      </c>
      <c r="D76" s="32">
        <f t="shared" si="6"/>
        <v>24.014355736889733</v>
      </c>
      <c r="E76" s="24">
        <f t="shared" si="7"/>
        <v>10.859218829755974</v>
      </c>
      <c r="F76" s="60"/>
    </row>
    <row r="77" spans="1:6">
      <c r="A77" s="4" t="s">
        <v>20</v>
      </c>
      <c r="B77" s="7">
        <v>592426</v>
      </c>
      <c r="C77" s="7">
        <v>627315</v>
      </c>
      <c r="D77" s="32">
        <f t="shared" si="6"/>
        <v>19.375148638089033</v>
      </c>
      <c r="E77" s="24">
        <f t="shared" si="7"/>
        <v>5.8891743441374871</v>
      </c>
      <c r="F77" s="60"/>
    </row>
    <row r="78" spans="1:6">
      <c r="A78" s="4" t="s">
        <v>21</v>
      </c>
      <c r="B78" s="7">
        <v>195401</v>
      </c>
      <c r="C78" s="7">
        <v>221601</v>
      </c>
      <c r="D78" s="32">
        <f t="shared" si="6"/>
        <v>6.8443322945396927</v>
      </c>
      <c r="E78" s="24">
        <f t="shared" si="7"/>
        <v>13.408324420038781</v>
      </c>
      <c r="F78" s="60"/>
    </row>
    <row r="79" spans="1:6">
      <c r="A79" s="4" t="s">
        <v>22</v>
      </c>
      <c r="B79" s="7">
        <v>57161</v>
      </c>
      <c r="C79" s="7">
        <v>64492</v>
      </c>
      <c r="D79" s="32">
        <f t="shared" si="6"/>
        <v>1.9918893792873402</v>
      </c>
      <c r="E79" s="24">
        <f t="shared" si="7"/>
        <v>12.825178005983105</v>
      </c>
      <c r="F79" s="60"/>
    </row>
    <row r="80" spans="1:6">
      <c r="A80" s="4" t="s">
        <v>23</v>
      </c>
      <c r="B80" s="7">
        <v>42378</v>
      </c>
      <c r="C80" s="7">
        <v>43710</v>
      </c>
      <c r="D80" s="32">
        <f t="shared" si="6"/>
        <v>1.3500199213646598</v>
      </c>
      <c r="E80" s="24">
        <f t="shared" si="7"/>
        <v>3.1431403086507004</v>
      </c>
      <c r="F80" s="60"/>
    </row>
    <row r="81" spans="1:6">
      <c r="A81" s="4" t="s">
        <v>24</v>
      </c>
      <c r="B81" s="7">
        <v>59</v>
      </c>
      <c r="C81" s="7">
        <v>50</v>
      </c>
      <c r="D81" s="32">
        <f t="shared" si="6"/>
        <v>1.5442918340936396E-3</v>
      </c>
      <c r="E81" s="24">
        <f t="shared" si="7"/>
        <v>-15.254237288135599</v>
      </c>
      <c r="F81" s="60"/>
    </row>
    <row r="82" spans="1:6">
      <c r="A82" s="12" t="s">
        <v>12</v>
      </c>
      <c r="B82" s="27">
        <f>SUM(B73:B81)</f>
        <v>3014060</v>
      </c>
      <c r="C82" s="27">
        <f>SUM(C73:C81)</f>
        <v>3237730</v>
      </c>
      <c r="D82" s="34">
        <f>SUM(D73:D81)</f>
        <v>100</v>
      </c>
      <c r="E82" s="34">
        <f>C82/B82*100-100</f>
        <v>7.420887440860497</v>
      </c>
      <c r="F82" s="60"/>
    </row>
    <row r="83" spans="1:6">
      <c r="A83" s="5" t="s">
        <v>40</v>
      </c>
      <c r="E83" s="11"/>
      <c r="F83" s="60"/>
    </row>
    <row r="84" spans="1:6" s="1" customFormat="1">
      <c r="A84" s="55" t="s">
        <v>98</v>
      </c>
      <c r="B84" s="55"/>
      <c r="C84" s="55"/>
      <c r="D84" s="57"/>
      <c r="F84" s="60"/>
    </row>
    <row r="85" spans="1:6">
      <c r="A85" s="5"/>
      <c r="E85" s="24"/>
    </row>
    <row r="87" spans="1:6" ht="12.75" customHeight="1">
      <c r="A87" s="63" t="s">
        <v>95</v>
      </c>
      <c r="B87" s="63"/>
      <c r="C87" s="63"/>
      <c r="D87" s="63"/>
      <c r="E87" s="63"/>
      <c r="F87" s="1"/>
    </row>
    <row r="88" spans="1:6" ht="25.5">
      <c r="A88" s="3" t="s">
        <v>37</v>
      </c>
      <c r="B88" s="3" t="s">
        <v>25</v>
      </c>
      <c r="C88" s="3" t="s">
        <v>26</v>
      </c>
      <c r="D88" s="3" t="s">
        <v>27</v>
      </c>
      <c r="E88" s="3" t="s">
        <v>28</v>
      </c>
      <c r="F88" s="3" t="s">
        <v>0</v>
      </c>
    </row>
    <row r="89" spans="1:6">
      <c r="A89" s="4" t="s">
        <v>16</v>
      </c>
      <c r="B89" s="7">
        <v>392911</v>
      </c>
      <c r="C89" s="7">
        <v>237498</v>
      </c>
      <c r="D89" s="7">
        <v>82337</v>
      </c>
      <c r="E89" s="7">
        <v>139694</v>
      </c>
      <c r="F89" s="8">
        <f>SUM(B89:E89)</f>
        <v>852440</v>
      </c>
    </row>
    <row r="90" spans="1:6">
      <c r="A90" s="4" t="s">
        <v>17</v>
      </c>
      <c r="B90" s="7">
        <v>104558</v>
      </c>
      <c r="C90" s="7">
        <v>67183</v>
      </c>
      <c r="D90" s="7">
        <v>24816</v>
      </c>
      <c r="E90" s="7">
        <v>30923</v>
      </c>
      <c r="F90" s="8">
        <f t="shared" ref="F90:F97" si="8">SUM(B90:E90)</f>
        <v>227480</v>
      </c>
    </row>
    <row r="91" spans="1:6">
      <c r="A91" s="4" t="s">
        <v>18</v>
      </c>
      <c r="B91" s="7">
        <v>127658</v>
      </c>
      <c r="C91" s="7">
        <v>116839</v>
      </c>
      <c r="D91" s="7">
        <v>74163</v>
      </c>
      <c r="E91" s="7">
        <v>104462</v>
      </c>
      <c r="F91" s="8">
        <f t="shared" si="8"/>
        <v>423122</v>
      </c>
    </row>
    <row r="92" spans="1:6">
      <c r="A92" s="4" t="s">
        <v>19</v>
      </c>
      <c r="B92" s="7">
        <v>213837</v>
      </c>
      <c r="C92" s="7">
        <v>225748</v>
      </c>
      <c r="D92" s="7">
        <v>152361</v>
      </c>
      <c r="E92" s="7">
        <v>185574</v>
      </c>
      <c r="F92" s="8">
        <f t="shared" si="8"/>
        <v>777520</v>
      </c>
    </row>
    <row r="93" spans="1:6">
      <c r="A93" s="4" t="s">
        <v>20</v>
      </c>
      <c r="B93" s="7">
        <v>363016</v>
      </c>
      <c r="C93" s="7">
        <v>107332</v>
      </c>
      <c r="D93" s="7">
        <v>40311</v>
      </c>
      <c r="E93" s="7">
        <v>116656</v>
      </c>
      <c r="F93" s="8">
        <f t="shared" si="8"/>
        <v>627315</v>
      </c>
    </row>
    <row r="94" spans="1:6">
      <c r="A94" s="4" t="s">
        <v>21</v>
      </c>
      <c r="B94" s="7">
        <v>91381</v>
      </c>
      <c r="C94" s="7">
        <v>46363</v>
      </c>
      <c r="D94" s="7">
        <v>23773</v>
      </c>
      <c r="E94" s="7">
        <v>60084</v>
      </c>
      <c r="F94" s="8">
        <f t="shared" si="8"/>
        <v>221601</v>
      </c>
    </row>
    <row r="95" spans="1:6">
      <c r="A95" s="4" t="s">
        <v>22</v>
      </c>
      <c r="B95" s="7">
        <v>17253</v>
      </c>
      <c r="C95" s="7">
        <v>18453</v>
      </c>
      <c r="D95" s="7">
        <v>15585</v>
      </c>
      <c r="E95" s="7">
        <v>13201</v>
      </c>
      <c r="F95" s="8">
        <f t="shared" si="8"/>
        <v>64492</v>
      </c>
    </row>
    <row r="96" spans="1:6">
      <c r="A96" s="4" t="s">
        <v>23</v>
      </c>
      <c r="B96" s="7">
        <v>17544</v>
      </c>
      <c r="C96" s="7">
        <v>9433</v>
      </c>
      <c r="D96" s="7">
        <v>4877</v>
      </c>
      <c r="E96" s="7">
        <v>11856</v>
      </c>
      <c r="F96" s="8">
        <f t="shared" si="8"/>
        <v>43710</v>
      </c>
    </row>
    <row r="97" spans="1:6">
      <c r="A97" s="4" t="s">
        <v>24</v>
      </c>
      <c r="B97" s="7">
        <v>11</v>
      </c>
      <c r="C97" s="7">
        <v>1</v>
      </c>
      <c r="D97" s="7">
        <v>32</v>
      </c>
      <c r="E97" s="7">
        <v>6</v>
      </c>
      <c r="F97" s="8">
        <f t="shared" si="8"/>
        <v>50</v>
      </c>
    </row>
    <row r="98" spans="1:6">
      <c r="A98" s="12" t="s">
        <v>12</v>
      </c>
      <c r="B98" s="13">
        <f>SUM(B89:B97)</f>
        <v>1328169</v>
      </c>
      <c r="C98" s="13">
        <f t="shared" ref="C98:E98" si="9">SUM(C89:C97)</f>
        <v>828850</v>
      </c>
      <c r="D98" s="13">
        <f t="shared" si="9"/>
        <v>418255</v>
      </c>
      <c r="E98" s="13">
        <f t="shared" si="9"/>
        <v>662456</v>
      </c>
      <c r="F98" s="13">
        <f>SUM(F89:F97)</f>
        <v>3237730</v>
      </c>
    </row>
    <row r="99" spans="1:6">
      <c r="A99" s="5" t="s">
        <v>40</v>
      </c>
      <c r="F99" s="8"/>
    </row>
    <row r="101" spans="1:6">
      <c r="A101" s="63" t="s">
        <v>96</v>
      </c>
      <c r="B101" s="63"/>
      <c r="C101" s="63"/>
      <c r="D101" s="63"/>
      <c r="E101" s="1"/>
      <c r="F101" s="1"/>
    </row>
    <row r="102" spans="1:6">
      <c r="A102" s="16" t="s">
        <v>35</v>
      </c>
      <c r="B102" s="2"/>
      <c r="C102" s="2"/>
      <c r="D102" s="1"/>
      <c r="E102" s="1"/>
      <c r="F102" s="1"/>
    </row>
    <row r="103" spans="1:6">
      <c r="A103" s="3" t="s">
        <v>38</v>
      </c>
      <c r="B103" s="26" t="s">
        <v>88</v>
      </c>
      <c r="C103" s="26" t="s">
        <v>89</v>
      </c>
      <c r="D103" s="3" t="s">
        <v>15</v>
      </c>
      <c r="E103" s="14"/>
    </row>
    <row r="104" spans="1:6">
      <c r="A104" s="4" t="s">
        <v>16</v>
      </c>
      <c r="B104" s="10">
        <v>1.9398086688513632</v>
      </c>
      <c r="C104" s="10">
        <v>1.9526564869409053</v>
      </c>
      <c r="D104" s="32">
        <f>C104/B104*100-100</f>
        <v>0.66232398565111339</v>
      </c>
      <c r="E104" s="24"/>
    </row>
    <row r="105" spans="1:6">
      <c r="A105" s="4" t="s">
        <v>17</v>
      </c>
      <c r="B105" s="10">
        <v>2.107954302797352</v>
      </c>
      <c r="C105" s="10">
        <v>2.2080291970802919</v>
      </c>
      <c r="D105" s="32">
        <f t="shared" ref="D105:D112" si="10">C105/B105*100-100</f>
        <v>4.747488792813769</v>
      </c>
      <c r="E105" s="24"/>
    </row>
    <row r="106" spans="1:6">
      <c r="A106" s="4" t="s">
        <v>18</v>
      </c>
      <c r="B106" s="10">
        <v>2.479391582076337</v>
      </c>
      <c r="C106" s="10">
        <v>2.613994118664591</v>
      </c>
      <c r="D106" s="32">
        <f t="shared" si="10"/>
        <v>5.4288534962086317</v>
      </c>
      <c r="E106" s="24"/>
    </row>
    <row r="107" spans="1:6">
      <c r="A107" s="4" t="s">
        <v>19</v>
      </c>
      <c r="B107" s="10">
        <v>2.0436911026802105</v>
      </c>
      <c r="C107" s="10">
        <v>2.2313674845745446</v>
      </c>
      <c r="D107" s="32">
        <f t="shared" si="10"/>
        <v>9.1832068774094608</v>
      </c>
      <c r="E107" s="24"/>
    </row>
    <row r="108" spans="1:6">
      <c r="A108" s="4" t="s">
        <v>20</v>
      </c>
      <c r="B108" s="10">
        <v>3.7759633892946831</v>
      </c>
      <c r="C108" s="10">
        <v>4.0526581002771476</v>
      </c>
      <c r="D108" s="32">
        <f t="shared" si="10"/>
        <v>7.3277911477353825</v>
      </c>
      <c r="E108" s="24"/>
    </row>
    <row r="109" spans="1:6">
      <c r="A109" s="4" t="s">
        <v>21</v>
      </c>
      <c r="B109" s="10">
        <v>2.8577006888281149</v>
      </c>
      <c r="C109" s="10">
        <v>3.2275593876986264</v>
      </c>
      <c r="D109" s="32">
        <f t="shared" si="10"/>
        <v>12.942527547284286</v>
      </c>
      <c r="E109" s="24"/>
    </row>
    <row r="110" spans="1:6">
      <c r="A110" s="4" t="s">
        <v>22</v>
      </c>
      <c r="B110" s="10">
        <v>2.5749358079192755</v>
      </c>
      <c r="C110" s="10">
        <v>2.829465186680121</v>
      </c>
      <c r="D110" s="32">
        <f t="shared" si="10"/>
        <v>9.8848824882560109</v>
      </c>
      <c r="E110" s="24"/>
    </row>
    <row r="111" spans="1:6">
      <c r="A111" s="4" t="s">
        <v>23</v>
      </c>
      <c r="B111" s="10">
        <v>2.6307033335402572</v>
      </c>
      <c r="C111" s="10">
        <v>2.8127413127413128</v>
      </c>
      <c r="D111" s="32">
        <f t="shared" si="10"/>
        <v>6.9197456391283367</v>
      </c>
      <c r="E111" s="24"/>
    </row>
    <row r="112" spans="1:6">
      <c r="A112" s="4" t="s">
        <v>24</v>
      </c>
      <c r="B112" s="10">
        <v>3.4705882352941178</v>
      </c>
      <c r="C112" s="10">
        <v>1.3513513513513513</v>
      </c>
      <c r="D112" s="32">
        <f t="shared" si="10"/>
        <v>-61.062757672927162</v>
      </c>
      <c r="E112" s="24"/>
    </row>
    <row r="113" spans="1:6">
      <c r="A113" s="12" t="s">
        <v>76</v>
      </c>
      <c r="B113" s="25">
        <v>2.3375152877746661</v>
      </c>
      <c r="C113" s="25">
        <v>2.4683163123724952</v>
      </c>
      <c r="D113" s="25">
        <f>C113/B113*100-100</f>
        <v>5.595729160871187</v>
      </c>
      <c r="E113" s="25"/>
    </row>
    <row r="114" spans="1:6">
      <c r="A114" s="5" t="s">
        <v>40</v>
      </c>
      <c r="F114" s="15"/>
    </row>
    <row r="116" spans="1:6">
      <c r="A116" s="63" t="s">
        <v>97</v>
      </c>
      <c r="B116" s="63"/>
      <c r="C116" s="63"/>
      <c r="D116" s="63"/>
      <c r="E116" s="1"/>
      <c r="F116" s="1"/>
    </row>
    <row r="117" spans="1:6">
      <c r="A117" s="16" t="s">
        <v>29</v>
      </c>
      <c r="F117" s="21"/>
    </row>
    <row r="118" spans="1:6">
      <c r="A118" s="3" t="s">
        <v>30</v>
      </c>
      <c r="B118" s="26" t="s">
        <v>88</v>
      </c>
      <c r="C118" s="26" t="s">
        <v>89</v>
      </c>
      <c r="D118" s="3" t="s">
        <v>15</v>
      </c>
    </row>
    <row r="119" spans="1:6">
      <c r="A119" s="4" t="s">
        <v>31</v>
      </c>
      <c r="B119" s="7">
        <v>535.42296947999967</v>
      </c>
      <c r="C119" s="7">
        <v>568.21273394000002</v>
      </c>
      <c r="D119" s="11">
        <f>C119/B119*100-100</f>
        <v>6.1240862512576939</v>
      </c>
      <c r="E119" s="52"/>
      <c r="F119" s="23"/>
    </row>
    <row r="120" spans="1:6">
      <c r="A120" s="4" t="s">
        <v>32</v>
      </c>
      <c r="B120" s="7">
        <v>355.12447615999997</v>
      </c>
      <c r="C120" s="7">
        <v>352.46089262000015</v>
      </c>
      <c r="D120" s="24">
        <f t="shared" ref="D120:D121" si="11">C120/B120*100-100</f>
        <v>-0.75004222992495784</v>
      </c>
      <c r="E120" s="52"/>
      <c r="F120" s="23"/>
    </row>
    <row r="121" spans="1:6">
      <c r="A121" s="4" t="s">
        <v>33</v>
      </c>
      <c r="B121" s="7">
        <v>149.80478145000018</v>
      </c>
      <c r="C121" s="7">
        <v>137.24844837999987</v>
      </c>
      <c r="D121" s="24">
        <f t="shared" si="11"/>
        <v>-8.3817972620527996</v>
      </c>
      <c r="E121" s="52"/>
      <c r="F121" s="23"/>
    </row>
    <row r="122" spans="1:6">
      <c r="A122" s="12" t="s">
        <v>34</v>
      </c>
      <c r="B122" s="13">
        <f>SUM(B119:B121)</f>
        <v>1040.3522270899998</v>
      </c>
      <c r="C122" s="13">
        <f>SUM(C119:C121)</f>
        <v>1057.9220749400001</v>
      </c>
      <c r="D122" s="25">
        <f>C122/B122*100-100</f>
        <v>1.6888364721576465</v>
      </c>
      <c r="E122" s="23"/>
      <c r="F122" s="17"/>
    </row>
    <row r="123" spans="1:6">
      <c r="A123" s="5" t="s">
        <v>40</v>
      </c>
      <c r="B123" s="21"/>
      <c r="C123" s="21"/>
    </row>
    <row r="124" spans="1:6">
      <c r="A124" s="61" t="s">
        <v>98</v>
      </c>
      <c r="B124" s="61"/>
      <c r="C124" s="61"/>
      <c r="D124" s="61"/>
    </row>
    <row r="125" spans="1:6">
      <c r="B125" s="21"/>
      <c r="C125" s="21"/>
    </row>
    <row r="126" spans="1:6">
      <c r="C126" s="18"/>
    </row>
    <row r="127" spans="1:6">
      <c r="B127" s="10"/>
      <c r="C127" s="21"/>
    </row>
    <row r="128" spans="1:6">
      <c r="B128" s="64"/>
      <c r="C128" s="64"/>
      <c r="D128" s="64"/>
      <c r="E128" s="64"/>
    </row>
    <row r="129" spans="2:5">
      <c r="B129" s="64"/>
      <c r="C129" s="64"/>
      <c r="D129" s="64"/>
      <c r="E129" s="64"/>
    </row>
  </sheetData>
  <mergeCells count="14">
    <mergeCell ref="A1:F2"/>
    <mergeCell ref="A5:D5"/>
    <mergeCell ref="A31:E31"/>
    <mergeCell ref="A19:E19"/>
    <mergeCell ref="B128:E129"/>
    <mergeCell ref="A116:D116"/>
    <mergeCell ref="A41:D41"/>
    <mergeCell ref="A57:D57"/>
    <mergeCell ref="A71:C71"/>
    <mergeCell ref="A87:E87"/>
    <mergeCell ref="A101:D101"/>
    <mergeCell ref="A3:B3"/>
    <mergeCell ref="A16:E16"/>
    <mergeCell ref="A124:D124"/>
  </mergeCells>
  <pageMargins left="0.7" right="0.7" top="0.75" bottom="0.75" header="0.3" footer="0.3"/>
  <pageSetup paperSize="9" scale="28" orientation="portrait" r:id="rId1"/>
  <rowBreaks count="1" manualBreakCount="1">
    <brk id="68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workbookViewId="0">
      <selection activeCell="F9" sqref="F9"/>
    </sheetView>
  </sheetViews>
  <sheetFormatPr defaultRowHeight="15"/>
  <cols>
    <col min="1" max="1" width="37.28515625" customWidth="1"/>
    <col min="2" max="2" width="12.85546875" customWidth="1"/>
    <col min="3" max="3" width="12.7109375" customWidth="1"/>
    <col min="4" max="4" width="12" customWidth="1"/>
    <col min="5" max="5" width="11.140625" customWidth="1"/>
    <col min="6" max="6" width="10.140625" bestFit="1" customWidth="1"/>
    <col min="12" max="12" width="4.7109375" customWidth="1"/>
  </cols>
  <sheetData>
    <row r="1" spans="1:5">
      <c r="A1" s="64" t="s">
        <v>100</v>
      </c>
      <c r="B1" s="64"/>
      <c r="C1" s="64"/>
      <c r="D1" s="64"/>
    </row>
    <row r="2" spans="1:5">
      <c r="A2" s="64"/>
      <c r="B2" s="64"/>
      <c r="C2" s="64"/>
      <c r="D2" s="64"/>
    </row>
    <row r="4" spans="1:5">
      <c r="A4" s="65" t="s">
        <v>113</v>
      </c>
      <c r="B4" s="65"/>
      <c r="C4" s="65"/>
      <c r="D4" s="65"/>
      <c r="E4" s="36"/>
    </row>
    <row r="5" spans="1:5">
      <c r="A5" s="37" t="s">
        <v>41</v>
      </c>
      <c r="B5" s="38" t="s">
        <v>101</v>
      </c>
      <c r="C5" s="38" t="s">
        <v>102</v>
      </c>
      <c r="D5" s="38" t="s">
        <v>42</v>
      </c>
    </row>
    <row r="6" spans="1:5">
      <c r="A6" s="39" t="s">
        <v>43</v>
      </c>
      <c r="B6" s="7">
        <v>162</v>
      </c>
      <c r="C6" s="28">
        <v>168</v>
      </c>
      <c r="D6" s="32">
        <f t="shared" ref="D6:D13" si="0">(C6-B6)/B6*100</f>
        <v>3.7037037037037033</v>
      </c>
      <c r="E6" s="18"/>
    </row>
    <row r="7" spans="1:5">
      <c r="A7" s="39" t="s">
        <v>44</v>
      </c>
      <c r="B7" s="28">
        <v>31506</v>
      </c>
      <c r="C7" s="28">
        <v>33034</v>
      </c>
      <c r="D7" s="32">
        <f t="shared" si="0"/>
        <v>4.8498698660572588</v>
      </c>
      <c r="E7" s="18"/>
    </row>
    <row r="8" spans="1:5">
      <c r="A8" s="39" t="s">
        <v>45</v>
      </c>
      <c r="B8" s="28">
        <v>1289.4290000000001</v>
      </c>
      <c r="C8" s="7">
        <v>1311.7159999999999</v>
      </c>
      <c r="D8" s="32">
        <f t="shared" si="0"/>
        <v>1.7284394875561049</v>
      </c>
      <c r="E8" s="18"/>
    </row>
    <row r="9" spans="1:5">
      <c r="A9" s="39" t="s">
        <v>46</v>
      </c>
      <c r="B9" s="28">
        <v>3014.06</v>
      </c>
      <c r="C9" s="7">
        <v>3237.73</v>
      </c>
      <c r="D9" s="32">
        <f t="shared" si="0"/>
        <v>7.4208874408605032</v>
      </c>
      <c r="E9" s="18"/>
    </row>
    <row r="10" spans="1:5">
      <c r="A10" s="39" t="s">
        <v>47</v>
      </c>
      <c r="B10" s="29">
        <v>2.3375152877746661</v>
      </c>
      <c r="C10" s="10">
        <v>2.4683163123724952</v>
      </c>
      <c r="D10" s="32">
        <f t="shared" si="0"/>
        <v>5.5957291608711879</v>
      </c>
      <c r="E10" s="18"/>
    </row>
    <row r="11" spans="1:5">
      <c r="A11" s="39" t="s">
        <v>48</v>
      </c>
      <c r="B11" s="54">
        <v>65.9347705398893</v>
      </c>
      <c r="C11" s="50">
        <v>68.545938802945201</v>
      </c>
      <c r="D11" s="32">
        <f t="shared" si="0"/>
        <v>3.9602295445560003</v>
      </c>
      <c r="E11" s="18"/>
    </row>
    <row r="12" spans="1:5">
      <c r="A12" s="39" t="s">
        <v>77</v>
      </c>
      <c r="B12" s="28">
        <v>282.82404623874402</v>
      </c>
      <c r="C12" s="7">
        <v>278.6625546339485</v>
      </c>
      <c r="D12" s="32">
        <f t="shared" si="0"/>
        <v>-1.4714065724392542</v>
      </c>
      <c r="E12" s="18"/>
    </row>
    <row r="13" spans="1:5">
      <c r="A13" s="40" t="s">
        <v>78</v>
      </c>
      <c r="B13" s="30">
        <v>186.47938591914641</v>
      </c>
      <c r="C13" s="9">
        <v>191.01186416611006</v>
      </c>
      <c r="D13" s="41">
        <f t="shared" si="0"/>
        <v>2.4305518943143865</v>
      </c>
      <c r="E13" s="18"/>
    </row>
    <row r="14" spans="1:5">
      <c r="A14" s="39" t="s">
        <v>49</v>
      </c>
    </row>
    <row r="15" spans="1:5">
      <c r="A15" s="56" t="s">
        <v>107</v>
      </c>
      <c r="B15" s="56"/>
      <c r="C15" s="58"/>
      <c r="D15" s="58"/>
      <c r="E15" s="58"/>
    </row>
    <row r="18" spans="1:5">
      <c r="A18" s="65" t="s">
        <v>103</v>
      </c>
      <c r="B18" s="65"/>
      <c r="C18" s="65"/>
      <c r="D18" s="65"/>
      <c r="E18" s="42"/>
    </row>
    <row r="19" spans="1:5" s="45" customFormat="1" ht="30">
      <c r="A19" s="43" t="s">
        <v>41</v>
      </c>
      <c r="B19" s="44" t="s">
        <v>50</v>
      </c>
      <c r="C19" s="44" t="s">
        <v>51</v>
      </c>
      <c r="D19" s="44" t="s">
        <v>52</v>
      </c>
    </row>
    <row r="20" spans="1:5">
      <c r="A20" s="39" t="s">
        <v>43</v>
      </c>
      <c r="B20" s="7">
        <v>123</v>
      </c>
      <c r="C20" s="7">
        <v>45</v>
      </c>
      <c r="D20" s="8">
        <v>168</v>
      </c>
    </row>
    <row r="21" spans="1:5">
      <c r="A21" s="39" t="s">
        <v>44</v>
      </c>
      <c r="B21" s="7">
        <v>27362</v>
      </c>
      <c r="C21" s="7">
        <v>5672</v>
      </c>
      <c r="D21" s="8">
        <v>33034</v>
      </c>
    </row>
    <row r="22" spans="1:5">
      <c r="A22" s="39" t="s">
        <v>45</v>
      </c>
      <c r="B22" s="7">
        <v>1197.634</v>
      </c>
      <c r="C22" s="7">
        <v>114.08199999999999</v>
      </c>
      <c r="D22" s="8">
        <v>1311.7159999999999</v>
      </c>
    </row>
    <row r="23" spans="1:5">
      <c r="A23" s="39" t="s">
        <v>46</v>
      </c>
      <c r="B23" s="7">
        <v>2575.2739999999999</v>
      </c>
      <c r="C23" s="7">
        <v>662.45600000000002</v>
      </c>
      <c r="D23" s="8">
        <v>3237.73</v>
      </c>
    </row>
    <row r="24" spans="1:5">
      <c r="A24" s="39" t="s">
        <v>47</v>
      </c>
      <c r="B24" s="10">
        <v>2.1503013441502161</v>
      </c>
      <c r="C24" s="10">
        <v>5.8068406935362287</v>
      </c>
      <c r="D24" s="24">
        <v>2.5455642798546818</v>
      </c>
    </row>
    <row r="25" spans="1:5">
      <c r="A25" s="39" t="s">
        <v>48</v>
      </c>
      <c r="B25" s="50">
        <v>66.771957626050408</v>
      </c>
      <c r="C25" s="50">
        <v>76.703308284543709</v>
      </c>
      <c r="D25" s="32">
        <v>68.545938802945201</v>
      </c>
    </row>
    <row r="26" spans="1:5">
      <c r="A26" s="39" t="s">
        <v>77</v>
      </c>
      <c r="B26" s="7">
        <v>285.3408670804377</v>
      </c>
      <c r="C26" s="7">
        <v>251.92954386085438</v>
      </c>
      <c r="D26" s="8">
        <v>278.66255463394839</v>
      </c>
    </row>
    <row r="27" spans="1:5">
      <c r="A27" s="40" t="s">
        <v>78</v>
      </c>
      <c r="B27" s="9">
        <v>190.52768285675461</v>
      </c>
      <c r="C27" s="9">
        <v>193.23829468743591</v>
      </c>
      <c r="D27" s="22">
        <v>191.01186416610997</v>
      </c>
    </row>
    <row r="28" spans="1:5">
      <c r="A28" s="39" t="s">
        <v>49</v>
      </c>
    </row>
    <row r="31" spans="1:5">
      <c r="A31" s="65" t="s">
        <v>104</v>
      </c>
      <c r="B31" s="65"/>
      <c r="C31" s="65"/>
      <c r="D31" s="65"/>
      <c r="E31" s="36"/>
    </row>
    <row r="32" spans="1:5">
      <c r="A32" s="43" t="s">
        <v>41</v>
      </c>
      <c r="B32" s="44" t="s">
        <v>53</v>
      </c>
      <c r="C32" s="44" t="s">
        <v>54</v>
      </c>
      <c r="D32" s="44" t="s">
        <v>55</v>
      </c>
      <c r="E32" s="44" t="s">
        <v>52</v>
      </c>
    </row>
    <row r="33" spans="1:9">
      <c r="A33" s="39" t="s">
        <v>45</v>
      </c>
      <c r="B33" s="7">
        <v>1158.22</v>
      </c>
      <c r="C33" s="7">
        <v>126.96899999999999</v>
      </c>
      <c r="D33" s="7">
        <v>26.527000000000001</v>
      </c>
      <c r="E33" s="8">
        <v>1311.7160000000001</v>
      </c>
    </row>
    <row r="34" spans="1:9">
      <c r="A34" s="39" t="s">
        <v>46</v>
      </c>
      <c r="B34" s="7">
        <v>2963.9009999999998</v>
      </c>
      <c r="C34" s="7">
        <v>219.31100000000001</v>
      </c>
      <c r="D34" s="7">
        <v>54.518000000000001</v>
      </c>
      <c r="E34" s="8">
        <v>3237.73</v>
      </c>
    </row>
    <row r="35" spans="1:9">
      <c r="A35" s="39" t="s">
        <v>47</v>
      </c>
      <c r="B35" s="10">
        <v>2.559013831569132</v>
      </c>
      <c r="C35" s="10">
        <v>1.7272798872165647</v>
      </c>
      <c r="D35" s="10">
        <v>2.0551890526633243</v>
      </c>
      <c r="E35" s="24">
        <v>2.4683163123724952</v>
      </c>
    </row>
    <row r="36" spans="1:9">
      <c r="A36" s="39" t="s">
        <v>48</v>
      </c>
      <c r="B36" s="50">
        <v>0.70339803928346523</v>
      </c>
      <c r="C36" s="50">
        <v>0.58545518967159027</v>
      </c>
      <c r="D36" s="50">
        <v>0.39783975311464165</v>
      </c>
      <c r="E36" s="32">
        <v>68.545938802945201</v>
      </c>
    </row>
    <row r="37" spans="1:9">
      <c r="A37" s="39" t="s">
        <v>77</v>
      </c>
      <c r="B37" s="7">
        <v>278.74553221368552</v>
      </c>
      <c r="C37" s="7">
        <v>239.91699592244322</v>
      </c>
      <c r="D37" s="7">
        <v>421.34416324302583</v>
      </c>
      <c r="E37" s="8">
        <v>278.66255463394839</v>
      </c>
    </row>
    <row r="38" spans="1:9">
      <c r="A38" s="40" t="s">
        <v>78</v>
      </c>
      <c r="B38" s="9">
        <v>196.06906081813241</v>
      </c>
      <c r="C38" s="9">
        <v>140.46065035321215</v>
      </c>
      <c r="D38" s="9">
        <v>167.62745788090069</v>
      </c>
      <c r="E38" s="22">
        <v>191.01186416610997</v>
      </c>
    </row>
    <row r="39" spans="1:9">
      <c r="A39" s="39" t="s">
        <v>49</v>
      </c>
    </row>
    <row r="42" spans="1:9">
      <c r="A42" s="65" t="s">
        <v>112</v>
      </c>
      <c r="B42" s="65"/>
      <c r="C42" s="65"/>
      <c r="D42" s="65"/>
      <c r="E42" s="65"/>
    </row>
    <row r="43" spans="1:9" ht="30">
      <c r="A43" s="43" t="s">
        <v>56</v>
      </c>
      <c r="B43" s="46" t="s">
        <v>101</v>
      </c>
      <c r="C43" s="46" t="s">
        <v>102</v>
      </c>
      <c r="D43" s="46" t="s">
        <v>80</v>
      </c>
      <c r="E43" s="46" t="s">
        <v>57</v>
      </c>
    </row>
    <row r="44" spans="1:9">
      <c r="A44" s="39" t="s">
        <v>58</v>
      </c>
      <c r="B44" s="7">
        <v>430876</v>
      </c>
      <c r="C44" s="7">
        <v>436554</v>
      </c>
      <c r="D44" s="32">
        <f>C44/$C$53*100</f>
        <v>33.281137075403514</v>
      </c>
      <c r="E44" s="32">
        <f t="shared" ref="E44:E52" si="1">((C44-B44)/B44)*100</f>
        <v>1.3177805215421607</v>
      </c>
    </row>
    <row r="45" spans="1:9">
      <c r="A45" s="39" t="s">
        <v>59</v>
      </c>
      <c r="B45" s="7">
        <v>93660</v>
      </c>
      <c r="C45" s="7">
        <v>103024</v>
      </c>
      <c r="D45" s="32">
        <f t="shared" ref="D45:D49" si="2">C45/$C$53*100</f>
        <v>7.8541391581714333</v>
      </c>
      <c r="E45" s="32">
        <f t="shared" si="1"/>
        <v>9.9978646166986973</v>
      </c>
      <c r="H45" s="18"/>
      <c r="I45" s="18"/>
    </row>
    <row r="46" spans="1:9">
      <c r="A46" s="39" t="s">
        <v>60</v>
      </c>
      <c r="B46" s="7">
        <v>158115</v>
      </c>
      <c r="C46" s="7">
        <v>161868</v>
      </c>
      <c r="D46" s="32">
        <f t="shared" si="2"/>
        <v>12.340171195594168</v>
      </c>
      <c r="E46" s="32">
        <f t="shared" si="1"/>
        <v>2.3735888435632293</v>
      </c>
      <c r="H46" s="18"/>
      <c r="I46" s="18"/>
    </row>
    <row r="47" spans="1:9">
      <c r="A47" s="39" t="s">
        <v>83</v>
      </c>
      <c r="B47" s="7">
        <v>343182</v>
      </c>
      <c r="C47" s="7">
        <v>348450</v>
      </c>
      <c r="D47" s="32">
        <f t="shared" si="2"/>
        <v>26.564439253618922</v>
      </c>
      <c r="E47" s="32">
        <f t="shared" si="1"/>
        <v>1.5350455443467315</v>
      </c>
      <c r="H47" s="18"/>
      <c r="I47" s="18"/>
    </row>
    <row r="48" spans="1:9">
      <c r="A48" s="39" t="s">
        <v>61</v>
      </c>
      <c r="B48" s="7">
        <v>156894</v>
      </c>
      <c r="C48" s="7">
        <v>154791</v>
      </c>
      <c r="D48" s="32">
        <f t="shared" si="2"/>
        <v>11.800648920955451</v>
      </c>
      <c r="E48" s="32">
        <f t="shared" si="1"/>
        <v>-1.3403954262113276</v>
      </c>
      <c r="H48" s="18"/>
      <c r="I48" s="18"/>
    </row>
    <row r="49" spans="1:9">
      <c r="A49" s="39" t="s">
        <v>85</v>
      </c>
      <c r="B49" s="7">
        <v>68377</v>
      </c>
      <c r="C49" s="7">
        <v>68659</v>
      </c>
      <c r="D49" s="32">
        <f t="shared" si="2"/>
        <v>5.2342885197710478</v>
      </c>
      <c r="E49" s="32">
        <f t="shared" si="1"/>
        <v>0.41241938078593676</v>
      </c>
      <c r="H49" s="18"/>
      <c r="I49" s="18"/>
    </row>
    <row r="50" spans="1:9">
      <c r="A50" s="39" t="s">
        <v>84</v>
      </c>
      <c r="B50" s="7">
        <v>22199</v>
      </c>
      <c r="C50" s="7">
        <v>22793</v>
      </c>
      <c r="D50" s="32">
        <v>1.7421439453550087</v>
      </c>
      <c r="E50" s="32">
        <f t="shared" si="1"/>
        <v>2.675796207036353</v>
      </c>
      <c r="H50" s="18"/>
      <c r="I50" s="18"/>
    </row>
    <row r="51" spans="1:9">
      <c r="A51" s="39" t="s">
        <v>62</v>
      </c>
      <c r="B51" s="7">
        <v>16109</v>
      </c>
      <c r="C51" s="7">
        <v>15540</v>
      </c>
      <c r="D51" s="32">
        <v>1.186318662001306</v>
      </c>
      <c r="E51" s="32">
        <f t="shared" si="1"/>
        <v>-3.5321869762244709</v>
      </c>
      <c r="H51" s="18"/>
      <c r="I51" s="18"/>
    </row>
    <row r="52" spans="1:9">
      <c r="A52" s="39" t="s">
        <v>81</v>
      </c>
      <c r="B52" s="7">
        <v>17</v>
      </c>
      <c r="C52" s="7">
        <v>37</v>
      </c>
      <c r="D52" s="32">
        <v>2.5112588103329931E-4</v>
      </c>
      <c r="E52" s="32">
        <f t="shared" si="1"/>
        <v>117.64705882352942</v>
      </c>
      <c r="H52" s="18"/>
      <c r="I52" s="18"/>
    </row>
    <row r="53" spans="1:9">
      <c r="A53" s="47" t="s">
        <v>63</v>
      </c>
      <c r="B53" s="13">
        <f>SUM(B44:B52)</f>
        <v>1289429</v>
      </c>
      <c r="C53" s="13">
        <f>SUM(C44:C52)</f>
        <v>1311716</v>
      </c>
      <c r="D53" s="25">
        <f>SUM(D44:D52)</f>
        <v>100.00353785675189</v>
      </c>
      <c r="E53" s="25">
        <f>(C53-B53)/B53*100</f>
        <v>1.7284394875561198</v>
      </c>
      <c r="H53" s="18"/>
      <c r="I53" s="18"/>
    </row>
    <row r="54" spans="1:9">
      <c r="A54" s="39" t="s">
        <v>49</v>
      </c>
      <c r="H54" s="18"/>
      <c r="I54" s="18"/>
    </row>
    <row r="55" spans="1:9">
      <c r="A55" s="66" t="s">
        <v>108</v>
      </c>
      <c r="B55" s="66"/>
      <c r="C55" s="66"/>
      <c r="D55" s="66"/>
      <c r="E55" s="66"/>
    </row>
    <row r="57" spans="1:9">
      <c r="A57" s="65" t="s">
        <v>105</v>
      </c>
      <c r="B57" s="65"/>
      <c r="C57" s="65"/>
      <c r="D57" s="65"/>
      <c r="E57" s="65"/>
      <c r="F57" s="65"/>
    </row>
    <row r="58" spans="1:9" ht="34.5" customHeight="1">
      <c r="A58" s="43" t="s">
        <v>56</v>
      </c>
      <c r="B58" s="44" t="s">
        <v>64</v>
      </c>
      <c r="C58" s="44" t="s">
        <v>65</v>
      </c>
      <c r="D58" s="44" t="s">
        <v>66</v>
      </c>
      <c r="E58" s="44" t="s">
        <v>51</v>
      </c>
      <c r="F58" s="44" t="s">
        <v>63</v>
      </c>
    </row>
    <row r="59" spans="1:9">
      <c r="A59" s="39" t="s">
        <v>58</v>
      </c>
      <c r="B59" s="7">
        <v>215240</v>
      </c>
      <c r="C59" s="7">
        <v>142549</v>
      </c>
      <c r="D59" s="7">
        <v>40763</v>
      </c>
      <c r="E59" s="7">
        <v>38002</v>
      </c>
      <c r="F59" s="8">
        <f>SUM(B59:E59)</f>
        <v>436554</v>
      </c>
    </row>
    <row r="60" spans="1:9">
      <c r="A60" s="39" t="s">
        <v>59</v>
      </c>
      <c r="B60" s="7">
        <v>48808</v>
      </c>
      <c r="C60" s="7">
        <v>30883</v>
      </c>
      <c r="D60" s="7">
        <v>12635</v>
      </c>
      <c r="E60" s="7">
        <v>10698</v>
      </c>
      <c r="F60" s="8">
        <f t="shared" ref="F60:F67" si="3">SUM(B60:E60)</f>
        <v>103024</v>
      </c>
    </row>
    <row r="61" spans="1:9">
      <c r="A61" s="39" t="s">
        <v>60</v>
      </c>
      <c r="B61" s="7">
        <v>57325</v>
      </c>
      <c r="C61" s="7">
        <v>56332</v>
      </c>
      <c r="D61" s="7">
        <v>32579</v>
      </c>
      <c r="E61" s="7">
        <v>15632</v>
      </c>
      <c r="F61" s="8">
        <f t="shared" si="3"/>
        <v>161868</v>
      </c>
    </row>
    <row r="62" spans="1:9">
      <c r="A62" s="39" t="s">
        <v>83</v>
      </c>
      <c r="B62" s="7">
        <v>118903</v>
      </c>
      <c r="C62" s="7">
        <v>124383</v>
      </c>
      <c r="D62" s="7">
        <v>76252</v>
      </c>
      <c r="E62" s="7">
        <v>28912</v>
      </c>
      <c r="F62" s="8">
        <f t="shared" si="3"/>
        <v>348450</v>
      </c>
    </row>
    <row r="63" spans="1:9">
      <c r="A63" s="39" t="s">
        <v>61</v>
      </c>
      <c r="B63" s="7">
        <v>96333</v>
      </c>
      <c r="C63" s="7">
        <v>34626</v>
      </c>
      <c r="D63" s="7">
        <v>12699</v>
      </c>
      <c r="E63" s="7">
        <v>11133</v>
      </c>
      <c r="F63" s="8">
        <f t="shared" si="3"/>
        <v>154791</v>
      </c>
    </row>
    <row r="64" spans="1:9">
      <c r="A64" s="39" t="s">
        <v>85</v>
      </c>
      <c r="B64" s="7">
        <v>39433</v>
      </c>
      <c r="C64" s="7">
        <v>16134</v>
      </c>
      <c r="D64" s="7">
        <v>7327</v>
      </c>
      <c r="E64" s="7">
        <v>5765</v>
      </c>
      <c r="F64" s="8">
        <f t="shared" si="3"/>
        <v>68659</v>
      </c>
    </row>
    <row r="65" spans="1:8">
      <c r="A65" s="39" t="s">
        <v>84</v>
      </c>
      <c r="B65" s="7">
        <v>7168</v>
      </c>
      <c r="C65" s="7">
        <v>7057</v>
      </c>
      <c r="D65" s="7">
        <v>5982</v>
      </c>
      <c r="E65" s="7">
        <v>2586</v>
      </c>
      <c r="F65" s="8">
        <f t="shared" si="3"/>
        <v>22793</v>
      </c>
    </row>
    <row r="66" spans="1:8">
      <c r="A66" s="39" t="s">
        <v>62</v>
      </c>
      <c r="B66" s="7">
        <v>7595</v>
      </c>
      <c r="C66" s="7">
        <v>3709</v>
      </c>
      <c r="D66" s="7">
        <v>2883</v>
      </c>
      <c r="E66" s="7">
        <v>1353</v>
      </c>
      <c r="F66" s="8">
        <f t="shared" si="3"/>
        <v>15540</v>
      </c>
    </row>
    <row r="67" spans="1:8">
      <c r="A67" s="39" t="s">
        <v>81</v>
      </c>
      <c r="B67" s="7">
        <v>9</v>
      </c>
      <c r="C67" s="7">
        <v>1</v>
      </c>
      <c r="D67" s="7">
        <v>26</v>
      </c>
      <c r="E67" s="7">
        <v>1</v>
      </c>
      <c r="F67" s="8">
        <f t="shared" si="3"/>
        <v>37</v>
      </c>
    </row>
    <row r="68" spans="1:8">
      <c r="A68" s="47" t="s">
        <v>63</v>
      </c>
      <c r="B68" s="13">
        <f>SUM(B59:B67)</f>
        <v>590814</v>
      </c>
      <c r="C68" s="13">
        <f t="shared" ref="C68:F68" si="4">SUM(C59:C67)</f>
        <v>415674</v>
      </c>
      <c r="D68" s="13">
        <f t="shared" si="4"/>
        <v>191146</v>
      </c>
      <c r="E68" s="13">
        <f t="shared" si="4"/>
        <v>114082</v>
      </c>
      <c r="F68" s="13">
        <f t="shared" si="4"/>
        <v>1311716</v>
      </c>
    </row>
    <row r="69" spans="1:8">
      <c r="A69" s="39" t="s">
        <v>49</v>
      </c>
    </row>
    <row r="72" spans="1:8">
      <c r="A72" s="65" t="s">
        <v>111</v>
      </c>
      <c r="B72" s="65"/>
      <c r="C72" s="65"/>
      <c r="D72" s="65"/>
      <c r="E72" s="65"/>
    </row>
    <row r="73" spans="1:8" ht="30">
      <c r="A73" s="43" t="s">
        <v>56</v>
      </c>
      <c r="B73" s="46" t="s">
        <v>101</v>
      </c>
      <c r="C73" s="46" t="s">
        <v>102</v>
      </c>
      <c r="D73" s="46" t="s">
        <v>80</v>
      </c>
      <c r="E73" s="46" t="s">
        <v>68</v>
      </c>
    </row>
    <row r="74" spans="1:8">
      <c r="A74" s="39" t="s">
        <v>58</v>
      </c>
      <c r="B74" s="7">
        <v>835817</v>
      </c>
      <c r="C74" s="7">
        <v>852440</v>
      </c>
      <c r="D74" s="32">
        <f>C74/$C$83*100</f>
        <v>26.328322621095644</v>
      </c>
      <c r="E74" s="32">
        <f t="shared" ref="E74:E82" si="5">((C74-B74)/B74)*100</f>
        <v>1.988832483665683</v>
      </c>
      <c r="G74" s="18"/>
      <c r="H74" s="18"/>
    </row>
    <row r="75" spans="1:8">
      <c r="A75" s="39" t="s">
        <v>59</v>
      </c>
      <c r="B75" s="7">
        <v>197431</v>
      </c>
      <c r="C75" s="7">
        <v>227480</v>
      </c>
      <c r="D75" s="32">
        <f t="shared" ref="D75:D81" si="6">C75/$C$83*100</f>
        <v>7.0259101283924235</v>
      </c>
      <c r="E75" s="32">
        <f t="shared" si="5"/>
        <v>15.220000911710926</v>
      </c>
      <c r="G75" s="18"/>
      <c r="H75" s="18"/>
    </row>
    <row r="76" spans="1:8">
      <c r="A76" s="39" t="s">
        <v>60</v>
      </c>
      <c r="B76" s="7">
        <v>392029</v>
      </c>
      <c r="C76" s="7">
        <v>423122</v>
      </c>
      <c r="D76" s="32">
        <f t="shared" si="6"/>
        <v>13.068476988507379</v>
      </c>
      <c r="E76" s="32">
        <f t="shared" si="5"/>
        <v>7.931301000691275</v>
      </c>
      <c r="G76" s="18"/>
      <c r="H76" s="18"/>
    </row>
    <row r="77" spans="1:8">
      <c r="A77" s="39" t="s">
        <v>83</v>
      </c>
      <c r="B77" s="7">
        <v>701358</v>
      </c>
      <c r="C77" s="7">
        <v>777520</v>
      </c>
      <c r="D77" s="32">
        <f t="shared" si="6"/>
        <v>24.014355736889733</v>
      </c>
      <c r="E77" s="32">
        <f t="shared" si="5"/>
        <v>10.859218829755987</v>
      </c>
      <c r="G77" s="18"/>
      <c r="H77" s="18"/>
    </row>
    <row r="78" spans="1:8">
      <c r="A78" s="39" t="s">
        <v>61</v>
      </c>
      <c r="B78" s="7">
        <v>592426</v>
      </c>
      <c r="C78" s="7">
        <v>627315</v>
      </c>
      <c r="D78" s="32">
        <f t="shared" si="6"/>
        <v>19.375148638089033</v>
      </c>
      <c r="E78" s="32">
        <f t="shared" si="5"/>
        <v>5.8891743441374951</v>
      </c>
      <c r="G78" s="18"/>
      <c r="H78" s="18"/>
    </row>
    <row r="79" spans="1:8">
      <c r="A79" s="39" t="s">
        <v>85</v>
      </c>
      <c r="B79" s="7">
        <v>195401</v>
      </c>
      <c r="C79" s="7">
        <v>221601</v>
      </c>
      <c r="D79" s="32">
        <f t="shared" si="6"/>
        <v>6.8443322945396927</v>
      </c>
      <c r="E79" s="32">
        <f t="shared" si="5"/>
        <v>13.408324420038792</v>
      </c>
      <c r="G79" s="18"/>
      <c r="H79" s="18"/>
    </row>
    <row r="80" spans="1:8">
      <c r="A80" s="39" t="s">
        <v>84</v>
      </c>
      <c r="B80" s="7">
        <v>57161</v>
      </c>
      <c r="C80" s="7">
        <v>64492</v>
      </c>
      <c r="D80" s="32">
        <f t="shared" si="6"/>
        <v>1.9918893792873402</v>
      </c>
      <c r="E80" s="32">
        <f t="shared" si="5"/>
        <v>12.825178005983101</v>
      </c>
      <c r="G80" s="18"/>
      <c r="H80" s="18"/>
    </row>
    <row r="81" spans="1:8">
      <c r="A81" s="39" t="s">
        <v>62</v>
      </c>
      <c r="B81" s="7">
        <v>42378</v>
      </c>
      <c r="C81" s="7">
        <v>43710</v>
      </c>
      <c r="D81" s="32">
        <f t="shared" si="6"/>
        <v>1.3500199213646598</v>
      </c>
      <c r="E81" s="32">
        <f t="shared" si="5"/>
        <v>3.143140308650715</v>
      </c>
      <c r="G81" s="18"/>
      <c r="H81" s="18"/>
    </row>
    <row r="82" spans="1:8">
      <c r="A82" s="39" t="s">
        <v>81</v>
      </c>
      <c r="B82" s="7">
        <v>59</v>
      </c>
      <c r="C82" s="7">
        <v>50</v>
      </c>
      <c r="D82" s="32">
        <v>6.247981737478222E-4</v>
      </c>
      <c r="E82" s="32">
        <f t="shared" si="5"/>
        <v>-15.254237288135593</v>
      </c>
      <c r="G82" s="18"/>
      <c r="H82" s="18"/>
    </row>
    <row r="83" spans="1:8">
      <c r="A83" s="47" t="s">
        <v>63</v>
      </c>
      <c r="B83" s="27">
        <f>SUM(B74:B82)</f>
        <v>3014060</v>
      </c>
      <c r="C83" s="27">
        <f>SUM(C74:C82)</f>
        <v>3237730</v>
      </c>
      <c r="D83" s="25">
        <f>SUM(D74:D82)</f>
        <v>99.999080506339652</v>
      </c>
      <c r="E83" s="25">
        <f>(C83-B83)/B83*100</f>
        <v>7.4208874408605006</v>
      </c>
    </row>
    <row r="84" spans="1:8">
      <c r="A84" s="39" t="s">
        <v>49</v>
      </c>
    </row>
    <row r="85" spans="1:8">
      <c r="A85" s="66" t="s">
        <v>108</v>
      </c>
      <c r="B85" s="66"/>
      <c r="C85" s="66"/>
      <c r="D85" s="66"/>
      <c r="E85" s="66"/>
    </row>
    <row r="87" spans="1:8">
      <c r="A87" s="64" t="s">
        <v>106</v>
      </c>
      <c r="B87" s="64"/>
      <c r="C87" s="64"/>
      <c r="D87" s="64"/>
      <c r="E87" s="64"/>
      <c r="F87" s="64"/>
    </row>
    <row r="88" spans="1:8" ht="30">
      <c r="A88" s="43" t="s">
        <v>56</v>
      </c>
      <c r="B88" s="44" t="s">
        <v>64</v>
      </c>
      <c r="C88" s="44" t="s">
        <v>65</v>
      </c>
      <c r="D88" s="44" t="s">
        <v>66</v>
      </c>
      <c r="E88" s="44" t="s">
        <v>51</v>
      </c>
      <c r="F88" s="44" t="s">
        <v>67</v>
      </c>
    </row>
    <row r="89" spans="1:8">
      <c r="A89" s="39" t="s">
        <v>58</v>
      </c>
      <c r="B89" s="7">
        <v>392911</v>
      </c>
      <c r="C89" s="7">
        <v>237498</v>
      </c>
      <c r="D89" s="7">
        <v>82337</v>
      </c>
      <c r="E89" s="7">
        <v>139694</v>
      </c>
      <c r="F89" s="8">
        <f>SUM(B89:E89)</f>
        <v>852440</v>
      </c>
    </row>
    <row r="90" spans="1:8">
      <c r="A90" s="39" t="s">
        <v>59</v>
      </c>
      <c r="B90" s="7">
        <v>104558</v>
      </c>
      <c r="C90" s="7">
        <v>67183</v>
      </c>
      <c r="D90" s="7">
        <v>24816</v>
      </c>
      <c r="E90" s="7">
        <v>30923</v>
      </c>
      <c r="F90" s="8">
        <f t="shared" ref="F90:F97" si="7">SUM(B90:E90)</f>
        <v>227480</v>
      </c>
    </row>
    <row r="91" spans="1:8">
      <c r="A91" s="39" t="s">
        <v>60</v>
      </c>
      <c r="B91" s="7">
        <v>127658</v>
      </c>
      <c r="C91" s="7">
        <v>116839</v>
      </c>
      <c r="D91" s="7">
        <v>74163</v>
      </c>
      <c r="E91" s="7">
        <v>104462</v>
      </c>
      <c r="F91" s="8">
        <f t="shared" si="7"/>
        <v>423122</v>
      </c>
    </row>
    <row r="92" spans="1:8">
      <c r="A92" s="39" t="s">
        <v>83</v>
      </c>
      <c r="B92" s="7">
        <v>213837</v>
      </c>
      <c r="C92" s="7">
        <v>225748</v>
      </c>
      <c r="D92" s="7">
        <v>152361</v>
      </c>
      <c r="E92" s="7">
        <v>185574</v>
      </c>
      <c r="F92" s="8">
        <f t="shared" si="7"/>
        <v>777520</v>
      </c>
    </row>
    <row r="93" spans="1:8">
      <c r="A93" s="39" t="s">
        <v>61</v>
      </c>
      <c r="B93" s="7">
        <v>363016</v>
      </c>
      <c r="C93" s="7">
        <v>107332</v>
      </c>
      <c r="D93" s="7">
        <v>40311</v>
      </c>
      <c r="E93" s="7">
        <v>116656</v>
      </c>
      <c r="F93" s="8">
        <f t="shared" si="7"/>
        <v>627315</v>
      </c>
    </row>
    <row r="94" spans="1:8">
      <c r="A94" s="39" t="s">
        <v>85</v>
      </c>
      <c r="B94" s="7">
        <v>91381</v>
      </c>
      <c r="C94" s="7">
        <v>46363</v>
      </c>
      <c r="D94" s="7">
        <v>23773</v>
      </c>
      <c r="E94" s="7">
        <v>60084</v>
      </c>
      <c r="F94" s="8">
        <f t="shared" si="7"/>
        <v>221601</v>
      </c>
    </row>
    <row r="95" spans="1:8">
      <c r="A95" s="39" t="s">
        <v>84</v>
      </c>
      <c r="B95" s="7">
        <v>17253</v>
      </c>
      <c r="C95" s="7">
        <v>18453</v>
      </c>
      <c r="D95" s="7">
        <v>15585</v>
      </c>
      <c r="E95" s="7">
        <v>13201</v>
      </c>
      <c r="F95" s="8">
        <f t="shared" si="7"/>
        <v>64492</v>
      </c>
    </row>
    <row r="96" spans="1:8">
      <c r="A96" s="39" t="s">
        <v>62</v>
      </c>
      <c r="B96" s="7">
        <v>17544</v>
      </c>
      <c r="C96" s="7">
        <v>9433</v>
      </c>
      <c r="D96" s="7">
        <v>4877</v>
      </c>
      <c r="E96" s="7">
        <v>11856</v>
      </c>
      <c r="F96" s="8">
        <f t="shared" si="7"/>
        <v>43710</v>
      </c>
    </row>
    <row r="97" spans="1:6">
      <c r="A97" s="39" t="s">
        <v>81</v>
      </c>
      <c r="B97" s="7">
        <v>11</v>
      </c>
      <c r="C97" s="7">
        <v>1</v>
      </c>
      <c r="D97" s="7">
        <v>32</v>
      </c>
      <c r="E97" s="7">
        <v>6</v>
      </c>
      <c r="F97" s="8">
        <f t="shared" si="7"/>
        <v>50</v>
      </c>
    </row>
    <row r="98" spans="1:6">
      <c r="A98" s="47" t="s">
        <v>63</v>
      </c>
      <c r="B98" s="13">
        <f>SUM(B89:B97)</f>
        <v>1328169</v>
      </c>
      <c r="C98" s="13">
        <f t="shared" ref="C98:F98" si="8">SUM(C89:C97)</f>
        <v>828850</v>
      </c>
      <c r="D98" s="13">
        <f t="shared" si="8"/>
        <v>418255</v>
      </c>
      <c r="E98" s="13">
        <f t="shared" si="8"/>
        <v>662456</v>
      </c>
      <c r="F98" s="13">
        <f t="shared" si="8"/>
        <v>3237730</v>
      </c>
    </row>
    <row r="99" spans="1:6">
      <c r="A99" s="39" t="s">
        <v>49</v>
      </c>
    </row>
    <row r="102" spans="1:6">
      <c r="A102" s="65" t="s">
        <v>109</v>
      </c>
      <c r="B102" s="65"/>
      <c r="C102" s="65"/>
      <c r="D102" s="65"/>
      <c r="E102" s="65"/>
      <c r="F102" s="65"/>
    </row>
    <row r="103" spans="1:6">
      <c r="A103" s="48" t="s">
        <v>82</v>
      </c>
      <c r="B103" s="53"/>
      <c r="C103" s="53"/>
      <c r="D103" s="53"/>
      <c r="E103" s="53"/>
    </row>
    <row r="104" spans="1:6">
      <c r="A104" s="43" t="s">
        <v>56</v>
      </c>
      <c r="B104" s="46" t="s">
        <v>101</v>
      </c>
      <c r="C104" s="46" t="s">
        <v>102</v>
      </c>
      <c r="D104" s="46" t="s">
        <v>42</v>
      </c>
    </row>
    <row r="105" spans="1:6">
      <c r="A105" s="39" t="s">
        <v>58</v>
      </c>
      <c r="B105" s="10">
        <v>1.9398086688513632</v>
      </c>
      <c r="C105" s="10">
        <v>1.9526564869409053</v>
      </c>
      <c r="D105" s="32">
        <f t="shared" ref="D105:D114" si="9">((C105-B105)/B105)*100</f>
        <v>0.66232398565111372</v>
      </c>
    </row>
    <row r="106" spans="1:6">
      <c r="A106" s="39" t="s">
        <v>59</v>
      </c>
      <c r="B106" s="10">
        <v>2.107954302797352</v>
      </c>
      <c r="C106" s="10">
        <v>2.2080291970802919</v>
      </c>
      <c r="D106" s="32">
        <f t="shared" si="9"/>
        <v>4.7474887928137699</v>
      </c>
    </row>
    <row r="107" spans="1:6">
      <c r="A107" s="39" t="s">
        <v>60</v>
      </c>
      <c r="B107" s="10">
        <v>2.479391582076337</v>
      </c>
      <c r="C107" s="10">
        <v>2.613994118664591</v>
      </c>
      <c r="D107" s="32">
        <f t="shared" si="9"/>
        <v>5.4288534962086405</v>
      </c>
    </row>
    <row r="108" spans="1:6">
      <c r="A108" s="39" t="s">
        <v>83</v>
      </c>
      <c r="B108" s="10">
        <v>2.0436911026802105</v>
      </c>
      <c r="C108" s="10">
        <v>2.2313674845745446</v>
      </c>
      <c r="D108" s="32">
        <f t="shared" si="9"/>
        <v>9.1832068774094502</v>
      </c>
    </row>
    <row r="109" spans="1:6">
      <c r="A109" s="39" t="s">
        <v>61</v>
      </c>
      <c r="B109" s="10">
        <v>3.7759633892946831</v>
      </c>
      <c r="C109" s="10">
        <v>4.0526581002771476</v>
      </c>
      <c r="D109" s="32">
        <f t="shared" si="9"/>
        <v>7.3277911477353754</v>
      </c>
    </row>
    <row r="110" spans="1:6">
      <c r="A110" s="39" t="s">
        <v>85</v>
      </c>
      <c r="B110" s="10">
        <v>2.8577006888281149</v>
      </c>
      <c r="C110" s="10">
        <v>3.2275593876986264</v>
      </c>
      <c r="D110" s="32">
        <f t="shared" si="9"/>
        <v>12.942527547284282</v>
      </c>
    </row>
    <row r="111" spans="1:6">
      <c r="A111" s="39" t="s">
        <v>84</v>
      </c>
      <c r="B111" s="10">
        <v>2.5749358079192755</v>
      </c>
      <c r="C111" s="10">
        <v>2.829465186680121</v>
      </c>
      <c r="D111" s="32">
        <f t="shared" si="9"/>
        <v>9.8848824882559985</v>
      </c>
    </row>
    <row r="112" spans="1:6">
      <c r="A112" s="39" t="s">
        <v>62</v>
      </c>
      <c r="B112" s="10">
        <v>2.6307033335402572</v>
      </c>
      <c r="C112" s="10">
        <v>2.8127413127413128</v>
      </c>
      <c r="D112" s="32">
        <f t="shared" si="9"/>
        <v>6.9197456391283314</v>
      </c>
    </row>
    <row r="113" spans="1:5">
      <c r="A113" s="39" t="s">
        <v>81</v>
      </c>
      <c r="B113" s="10">
        <v>3.4705882352941178</v>
      </c>
      <c r="C113" s="10">
        <v>1.3513513513513513</v>
      </c>
      <c r="D113" s="32">
        <f t="shared" si="9"/>
        <v>-61.062757672927169</v>
      </c>
    </row>
    <row r="114" spans="1:5">
      <c r="A114" s="47" t="s">
        <v>75</v>
      </c>
      <c r="B114" s="25">
        <v>2.3375152877746661</v>
      </c>
      <c r="C114" s="25">
        <v>2.4683163123724952</v>
      </c>
      <c r="D114" s="25">
        <f t="shared" si="9"/>
        <v>5.5957291608711879</v>
      </c>
    </row>
    <row r="115" spans="1:5">
      <c r="A115" s="39" t="s">
        <v>49</v>
      </c>
    </row>
    <row r="118" spans="1:5">
      <c r="A118" s="65" t="s">
        <v>110</v>
      </c>
      <c r="B118" s="65"/>
      <c r="C118" s="65"/>
      <c r="D118" s="65"/>
      <c r="E118" s="65"/>
    </row>
    <row r="119" spans="1:5">
      <c r="A119" s="49" t="s">
        <v>69</v>
      </c>
      <c r="B119" s="53"/>
      <c r="C119" s="53"/>
      <c r="D119" s="53"/>
      <c r="E119" s="53"/>
    </row>
    <row r="120" spans="1:5">
      <c r="A120" s="43" t="s">
        <v>70</v>
      </c>
      <c r="B120" s="46" t="s">
        <v>101</v>
      </c>
      <c r="C120" s="46" t="s">
        <v>102</v>
      </c>
      <c r="D120" s="46" t="s">
        <v>42</v>
      </c>
    </row>
    <row r="121" spans="1:5">
      <c r="A121" s="39" t="s">
        <v>71</v>
      </c>
      <c r="B121" s="7">
        <v>535.42296947999967</v>
      </c>
      <c r="C121" s="7">
        <v>568.21273394000002</v>
      </c>
      <c r="D121" s="32">
        <f>((C121-B121)/B121)*100</f>
        <v>6.1240862512576975</v>
      </c>
      <c r="E121" s="18"/>
    </row>
    <row r="122" spans="1:5">
      <c r="A122" s="39" t="s">
        <v>72</v>
      </c>
      <c r="B122" s="7">
        <v>355.12447615999997</v>
      </c>
      <c r="C122" s="7">
        <v>352.46089262000015</v>
      </c>
      <c r="D122" s="32">
        <f>((C122-B122)/B122)*100</f>
        <v>-0.7500422299249665</v>
      </c>
      <c r="E122" s="18"/>
    </row>
    <row r="123" spans="1:5">
      <c r="A123" s="39" t="s">
        <v>73</v>
      </c>
      <c r="B123" s="7">
        <v>149.80478145000018</v>
      </c>
      <c r="C123" s="7">
        <v>137.24844837999987</v>
      </c>
      <c r="D123" s="32">
        <f>((C123-B123)/B123)*100</f>
        <v>-8.3817972620528085</v>
      </c>
      <c r="E123" s="18"/>
    </row>
    <row r="124" spans="1:5">
      <c r="A124" s="47" t="s">
        <v>74</v>
      </c>
      <c r="B124" s="13">
        <f>SUM(B121:B123)</f>
        <v>1040.3522270899998</v>
      </c>
      <c r="C124" s="13">
        <f>SUM(C121:C123)</f>
        <v>1057.9220749400001</v>
      </c>
      <c r="D124" s="25">
        <f>((C124-B124)/B124)*100</f>
        <v>1.6888364721576516</v>
      </c>
    </row>
    <row r="125" spans="1:5">
      <c r="A125" s="39" t="s">
        <v>49</v>
      </c>
    </row>
    <row r="126" spans="1:5">
      <c r="A126" s="66" t="s">
        <v>108</v>
      </c>
      <c r="B126" s="66"/>
      <c r="C126" s="66"/>
      <c r="D126" s="66"/>
      <c r="E126" s="66"/>
    </row>
  </sheetData>
  <mergeCells count="13">
    <mergeCell ref="A57:F57"/>
    <mergeCell ref="A87:F87"/>
    <mergeCell ref="A126:E126"/>
    <mergeCell ref="A118:E118"/>
    <mergeCell ref="A1:D2"/>
    <mergeCell ref="A4:D4"/>
    <mergeCell ref="A18:D18"/>
    <mergeCell ref="A31:D31"/>
    <mergeCell ref="A42:E42"/>
    <mergeCell ref="A55:E55"/>
    <mergeCell ref="A85:E85"/>
    <mergeCell ref="A72:E72"/>
    <mergeCell ref="A102:F10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احصاءات المنشآت الفندقية- الربع الثالث 2019</KeyWordsAr>
    <KeyWords xmlns="cac204a3-57fb-4aea-ba50-989298fa4f73">Hotel Establishments Statistics- Q3,2019</KeyWords>
    <ReleaseID_DB xmlns="cac204a3-57fb-4aea-ba50-989298fa4f73">11360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4F1D9032-6DE6-40CC-958E-CF0821EFA2CB}"/>
</file>

<file path=customXml/itemProps2.xml><?xml version="1.0" encoding="utf-8"?>
<ds:datastoreItem xmlns:ds="http://schemas.openxmlformats.org/officeDocument/2006/customXml" ds:itemID="{752D0390-CC0E-4ABA-BE6F-8628272E0572}"/>
</file>

<file path=customXml/itemProps3.xml><?xml version="1.0" encoding="utf-8"?>
<ds:datastoreItem xmlns:ds="http://schemas.openxmlformats.org/officeDocument/2006/customXml" ds:itemID="{B5768270-851F-4C6F-801C-F3985347B7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Arabic</vt:lpstr>
      <vt:lpstr>En</vt:lpstr>
      <vt:lpstr>En!_Toc398020490</vt:lpstr>
      <vt:lpstr>En!_Toc445288749</vt:lpstr>
      <vt:lpstr>En!_Toc445288750</vt:lpstr>
      <vt:lpstr>En!_Toc445288752</vt:lpstr>
      <vt:lpstr>En!_Toc445288753</vt:lpstr>
      <vt:lpstr>En!_Toc445288754</vt:lpstr>
      <vt:lpstr>En!_Toc445288757</vt:lpstr>
      <vt:lpstr>Arabic!Print_Area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Azza Sultan Saeed Abdulla Alkalbani</dc:creator>
  <cp:lastModifiedBy>Amena Ali Almarzouqi</cp:lastModifiedBy>
  <dcterms:created xsi:type="dcterms:W3CDTF">2016-04-21T07:41:44Z</dcterms:created>
  <dcterms:modified xsi:type="dcterms:W3CDTF">2019-12-04T10:03:07Z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